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项目提取 (第一批)" sheetId="12" r:id="rId1"/>
  </sheets>
  <definedNames>
    <definedName name="_xlnm._FilterDatabase" localSheetId="0" hidden="1">'2026年项目提取 (第一批)'!$A$8:$AD$79</definedName>
    <definedName name="项目管理费">#REF!</definedName>
    <definedName name="巩固三保障成果">#REF!</definedName>
    <definedName name="易地搬迁后扶">#REF!</definedName>
    <definedName name="其他">#REF!</definedName>
    <definedName name="就业项目">#REF!</definedName>
    <definedName name="乡村建设行动">#REF!</definedName>
    <definedName name="产业发展">#REF!</definedName>
    <definedName name="_xlnm.Print_Titles" localSheetId="0">'2026年项目提取 (第一批)'!$3:$6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<sst xmlns="http://schemas.openxmlformats.org/spreadsheetml/2006/main" count="778" uniqueCount="385">
  <si>
    <t>叶城县2026年第一批中央财政衔接推进乡村振兴补助资金项目计划</t>
  </si>
  <si>
    <t>填报单位：叶城县农业农村局</t>
  </si>
  <si>
    <t>序号</t>
  </si>
  <si>
    <t>项目库
编号</t>
  </si>
  <si>
    <t>项目名称</t>
  </si>
  <si>
    <t>二级项目类别</t>
  </si>
  <si>
    <t>项目子类型</t>
  </si>
  <si>
    <t>建设
性质</t>
  </si>
  <si>
    <t>建设地点</t>
  </si>
  <si>
    <t>建设内容</t>
  </si>
  <si>
    <t>建设单位</t>
  </si>
  <si>
    <t>建设规模</t>
  </si>
  <si>
    <t>项目总投资（万元）</t>
  </si>
  <si>
    <t>本次安排资金（万元）</t>
  </si>
  <si>
    <t>资金来源（万元）</t>
  </si>
  <si>
    <t>责任人</t>
  </si>
  <si>
    <t>主管单位</t>
  </si>
  <si>
    <t>备注</t>
  </si>
  <si>
    <t>衔接资金</t>
  </si>
  <si>
    <t>地方政府一般债券资金</t>
  </si>
  <si>
    <t>地县资金</t>
  </si>
  <si>
    <t>其他资金（社会资金、帮扶资金等）</t>
  </si>
  <si>
    <t>小计</t>
  </si>
  <si>
    <t>巩固拓展和乡村振兴</t>
  </si>
  <si>
    <t>以工代赈</t>
  </si>
  <si>
    <t>少数民族发展</t>
  </si>
  <si>
    <t>欠发达国有农场</t>
  </si>
  <si>
    <t>欠发达国有林场</t>
  </si>
  <si>
    <t>欠发达国有牧场</t>
  </si>
  <si>
    <t>中央</t>
  </si>
  <si>
    <t>自治区</t>
  </si>
  <si>
    <t>合计</t>
  </si>
  <si>
    <t>一</t>
  </si>
  <si>
    <t>产业发展</t>
  </si>
  <si>
    <t>（一）</t>
  </si>
  <si>
    <t>到户产业项目</t>
  </si>
  <si>
    <t>yc2026002</t>
  </si>
  <si>
    <t>叶城县2026年杏树病虫害防治补助项目</t>
  </si>
  <si>
    <t>种植业基地</t>
  </si>
  <si>
    <t>新建</t>
  </si>
  <si>
    <t>伯西热克镇、金果镇、柯克亚乡、棋盘乡、乌夏巴什镇、依力克其乡、依提木孔镇、宗朗乡</t>
  </si>
  <si>
    <t>项目总投资：133.31万元，本次安排资金93万元
建设内容：杏树病虫害防治（脱贫户、监测户）2531户14033.07亩，95元/亩，其中伯西热克镇300户1422.3亩、金果镇14户23.9亩、柯克亚乡1户5亩、棋盘乡160户1760亩、乌夏巴什镇890户3639.77亩、依力克其乡537户3575.8亩、依提木孔镇4户11亩、宗朗乡625户3595.3亩。</t>
  </si>
  <si>
    <t>亩</t>
  </si>
  <si>
    <t>项目乡镇</t>
  </si>
  <si>
    <t>项目乡镇党委书记</t>
  </si>
  <si>
    <t>核桃产业化发展中心</t>
  </si>
  <si>
    <t>阿力木拉提·阿布来提</t>
  </si>
  <si>
    <t>yc2026003</t>
  </si>
  <si>
    <t>叶城县2026年设施农业菜苗补助</t>
  </si>
  <si>
    <t>阿克塔什镇、巴仁乡、金果镇、恰尔巴格镇、铁提乡、吐古其乡乌夏巴什镇、夏合甫乡、依力克其乡、白杨镇、江格勒斯乡</t>
  </si>
  <si>
    <t>项目总投资：50.99万元，本次安排资金35万元
建设内容：菜苗补助（脱贫户、监测户）1321户1133.08亩，450元/亩，其中阿克塔什镇80户240亩、巴仁乡64户112.7亩、金果镇81户90.4亩、恰尔巴格镇29户61.5亩、铁提乡294户82.2亩、吐古其乡522户138.98亩、夏合甫乡74户176.4亩、依力克其乡6户22.5亩、白杨镇59户132.3亩、江格勒斯乡112户52.7亩。</t>
  </si>
  <si>
    <t>园艺站</t>
  </si>
  <si>
    <t>付雷</t>
  </si>
  <si>
    <t>yc2026004</t>
  </si>
  <si>
    <t>叶城县2026年发展家庭特色种植项目</t>
  </si>
  <si>
    <t>阿克塔什镇、巴仁乡、白杨镇、伯西热克镇、河园镇、江格勒斯乡、金果镇、洛克乡、棋盘乡、恰尔巴格镇、吐古其乡、乌吉热克乡、乌夏巴什镇、夏合甫乡、依力克其乡、依提木孔镇、宗朗乡、铁提乡</t>
  </si>
  <si>
    <t>项目总投资：471.88万元，本次安排资金330万元
建设内容：发展家庭特色种植（脱贫户、监测户）12328户4718.73亩，1000元/亩，其中巴仁乡210户65.4亩、白杨镇734户236.7亩、伯西热克镇1238户658.8亩、河园镇1070户447.12亩、江格勒斯乡1172户462.24亩、金果镇35户12.1亩、洛克乡1150户442.79亩、棋盘乡109户56亩、恰尔巴格镇622户195.1亩、吐古其乡914户240.64亩、乌吉热克乡418户123.3亩、乌夏巴什镇1706户626.84亩、夏合甫乡1488户600.2亩、依力克其乡972户325.3亩、宗朗乡423户213.7亩、铁提乡67户12.5亩。</t>
  </si>
  <si>
    <t>yc2026007</t>
  </si>
  <si>
    <t>叶城县2026年滴灌灌溉补助项目</t>
  </si>
  <si>
    <t>巴仁乡、白杨镇、伯西热克镇、江格勒斯乡、恰尔巴格镇、恰其库木管理区、铁提乡、吐古其乡、乌吉热克乡、乌夏巴什镇、夏合甫乡、依力克其乡、依提木孔镇、宗朗乡</t>
  </si>
  <si>
    <t>项目总投资：57.18万元，本次安排资金40万元
建设内容：滴灌灌溉补助（脱贫户、监测户）2746户19058.82亩，30元/亩，其中巴仁乡313户1740.3亩、白杨镇372户2158.81亩、伯西热克镇28户165.7亩、江格勒斯乡171户1261亩、恰尔巴格镇240户2286.4亩、恰其库木管理区316户4089.1亩、铁提乡157户579.1亩、吐古其乡138户917.39亩、乌吉热克乡143户1040.8亩、乌夏巴什镇96户930.02亩、夏合甫乡401户1484.3亩、依力克其乡239户1398亩、依提木孔镇107户517.9亩、宗朗乡25户490亩。</t>
  </si>
  <si>
    <t>农业技术推广服务中心</t>
  </si>
  <si>
    <t>吴勇</t>
  </si>
  <si>
    <t>yc2026009</t>
  </si>
  <si>
    <t>叶城县2026年引进良种母牛补助项目</t>
  </si>
  <si>
    <t>养殖业基地</t>
  </si>
  <si>
    <t>阿克塔什镇、巴仁乡、白杨镇、伯西热克镇、河园镇、江格勒斯乡、金果镇、柯克亚乡、洛克乡、恰尔巴格镇、铁提乡、吐古其乡、乌吉热克乡、乌夏巴什镇、夏合甫乡、依力克其乡、依提木孔镇、宗朗乡</t>
  </si>
  <si>
    <t>项目总投资：2522.8万元，本次安排资金1995万元
建设内容：引进良种母牛（脱贫户、监测户）4848户6307头，4000元/头，其中阿克塔什镇110户200头、巴仁乡40户40头、白杨镇63户66头、伯西热克镇765户946头、河园镇298户314头、江格勒斯乡236户310头、金果镇53户67头、柯克亚乡15户22头、洛克乡311户360头、恰尔巴格镇757户1027头、铁提乡145户191头、吐古其乡286户356头、乌吉热克乡76户90头、乌夏巴什镇364户767头、夏合甫乡706户832头、依力克其乡159户199头、依提木孔镇283户305头、宗朗乡179户210头、棋盘乡2户5头。</t>
  </si>
  <si>
    <t>头</t>
  </si>
  <si>
    <t>畜牧兽医站</t>
  </si>
  <si>
    <t>西尔艾力·依比不拉</t>
  </si>
  <si>
    <t>yc2026010</t>
  </si>
  <si>
    <t>叶城县2026年引进良种母羊补助项目</t>
  </si>
  <si>
    <t>项目总投资：931.72万元，本次安排资金650万元
建设内容：引进良种母羊（脱贫户、监测户）5059户23293只，400元/只，其中阿克塔什镇130户1200只、巴仁乡20户100只、白杨镇73户142头、伯西热克镇852户3965只、河园镇93户291只、江格勒斯乡99户360只、金果镇83户214只、柯克亚乡8户60只、洛克乡220户709只、恰尔巴格镇717户5361只、铁提乡168户395只、吐古其乡632户1811只、乌吉热克乡163户383只、乌夏巴什镇375户3978只、夏合甫乡772户1926只、依力克其乡219户703只、依提木孔镇276户881只、宗朗乡159户924只。</t>
  </si>
  <si>
    <t>只</t>
  </si>
  <si>
    <t>yc2026011</t>
  </si>
  <si>
    <t>叶城县2026年自繁良种母牛补助项目</t>
  </si>
  <si>
    <t>阿克塔什镇、巴仁乡、白杨镇、伯西热克镇、河园镇、江格勒斯乡、金果镇、柯克亚乡、洛克乡、棋盘乡、恰尔巴格镇、铁提乡、吐古其乡、乌吉热克乡、乌夏巴什镇、玉叶镇、夏合甫乡、依力克其乡、依提木孔镇、宗朗乡、东城区、中城区</t>
  </si>
  <si>
    <t>项目总投资：5662.5万元，本次安排资金2800万元
建设内容：自繁良种母牛（脱贫户、监测户）11241户18875头，3000元/头，其中阿克塔什镇360户532头、巴仁乡174户211头、白杨镇413户499头、伯西热克镇103户104头、河园镇528户609头、江格勒斯乡480户492头、金果镇68户113头、柯克亚乡190户330头、洛克乡890户955头、棋盘乡326户928头、恰尔巴格镇663户933头、铁提乡385户595头、吐古其乡481户812头、乌吉热克乡357户378头、乌夏巴什镇1567户3013头、夏合甫乡779户1000头、依力克其乡671户1010头、依提木孔镇654户834头、宗朗乡448户598头、东城区431户716头、中城区546户918头、玉叶镇1017户2188头。</t>
  </si>
  <si>
    <t>yc2026012</t>
  </si>
  <si>
    <t>叶城县2026年自繁良种母羊补助项目</t>
  </si>
  <si>
    <t>项目总投资：3697.2万元，本次安排资金1640.6万元
建设内容：自繁良种母羊（脱贫户、监测户）19723户123240只，300元/只，其中阿克塔什镇448户4476只、巴仁乡373户1913只、白杨镇841户3237头、伯西热克镇279户974只、河园镇1143户4543只、江格勒斯乡1077户3150只、金果镇224户1243只、柯克亚乡269户2742只、洛克乡3052户10788只、棋盘乡328户4768只、恰尔巴格镇910户5920只、铁提乡792户3593只、吐古其乡946户3909只、乌吉热克乡941户3111只、乌夏巴什镇2278户20318只、夏合甫乡1094户3965只、依力克其乡886户4579只、依提木孔镇1096户5600只、宗朗乡722户5848只、东城区609户9724只、中城区932户10839只、玉叶镇1017户8000只。</t>
  </si>
  <si>
    <t>yc2026013</t>
  </si>
  <si>
    <t>叶城县2026年全价、配合饲料补贴项目</t>
  </si>
  <si>
    <t>宗朗乡、伯西热克镇、巴仁乡、江格勒斯乡、乌吉热克乡、阿克塔什镇、洛克乡、恰尔巴格镇</t>
  </si>
  <si>
    <t>项目总投资：433.42万元，本次安排资金200万元
建设内容：对购买或自配全价饲料和配合饲料养殖牛羊的，按照饲料成本的30%给予一次性补助，每吨补助不超过350元。实施2737户12514.11吨，其中宗朗乡192户783吨、伯西热克镇572户1500吨、巴仁乡324户590吨、江格勒斯乡30户750吨、乌吉热克乡358户716吨、阿克塔什镇6户8.3吨、洛克乡1109户6538吨、恰尔巴格29户1379.65吨、柯克亚乡117户249.16吨。</t>
  </si>
  <si>
    <t>吨</t>
  </si>
  <si>
    <t>yc2026014</t>
  </si>
  <si>
    <t>叶城县2026年小额贷款贴息</t>
  </si>
  <si>
    <t>小额贷款贴息</t>
  </si>
  <si>
    <t>叶城县各乡镇</t>
  </si>
  <si>
    <t>项目总投资1000万元，本次安排资金300万元
建设内容：为全县有贷款意愿的脱贫户、监测户实施小额贷款贴息补助。</t>
  </si>
  <si>
    <t>户</t>
  </si>
  <si>
    <t>农业农村局</t>
  </si>
  <si>
    <t>张纯妮</t>
  </si>
  <si>
    <t>（二）</t>
  </si>
  <si>
    <t>农田水利设施配套</t>
  </si>
  <si>
    <t>yc2026015</t>
  </si>
  <si>
    <t>叶城县2026年洛克乡种植业基地配套建设项目</t>
  </si>
  <si>
    <t>洛克乡1村、2村、3村、4村、5村、7村、8村、9村、10村、11村、12村</t>
  </si>
  <si>
    <r>
      <rPr>
        <sz val="28"/>
        <rFont val="仿宋"/>
        <charset val="134"/>
      </rPr>
      <t>项目总投资：850万元，本次安排资金600万元
建设内容：新建0.6-1m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/s防渗渠10公里及配套，85万元/公里。</t>
    </r>
  </si>
  <si>
    <t>公里</t>
  </si>
  <si>
    <t>洛克乡</t>
  </si>
  <si>
    <t>张海龙</t>
  </si>
  <si>
    <t>水利局</t>
  </si>
  <si>
    <t>王平</t>
  </si>
  <si>
    <t>yc2026016</t>
  </si>
  <si>
    <t>叶城县2026年巴仁乡种植业基地配套建设项目</t>
  </si>
  <si>
    <t>巴仁乡2村、3村、4村、7村、9村</t>
  </si>
  <si>
    <r>
      <rPr>
        <sz val="28"/>
        <rFont val="仿宋"/>
        <charset val="134"/>
      </rPr>
      <t>项目总投资：390万元，本次安排资金350万元
建设内容：新建0.5-1m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/s防渗渠4.6公里及配套，85万元/公里。</t>
    </r>
  </si>
  <si>
    <t>巴仁乡</t>
  </si>
  <si>
    <t>曾恭勤</t>
  </si>
  <si>
    <t>yc2026019</t>
  </si>
  <si>
    <t>叶城县2026年依力克其乡种植业基地配套建设项目</t>
  </si>
  <si>
    <t>依力克其乡12村、14村、15村、16村、17村</t>
  </si>
  <si>
    <r>
      <rPr>
        <sz val="28"/>
        <rFont val="仿宋"/>
        <charset val="134"/>
      </rPr>
      <t>项目总投资:1275万元，本次安排资金1000万元
建设内容：新建0.6-1m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/s防渗渠15公里及配套，85万元/公里。</t>
    </r>
  </si>
  <si>
    <t>依力克其乡</t>
  </si>
  <si>
    <t>张兆海</t>
  </si>
  <si>
    <t>yc2026024</t>
  </si>
  <si>
    <t>叶城县2026年夏合甫乡种植业基地配套建设项目</t>
  </si>
  <si>
    <t>夏合甫乡2村、3村、5村、6村、7村、8村、9村、10村、12村、15村、16村、18村</t>
  </si>
  <si>
    <r>
      <rPr>
        <sz val="28"/>
        <rFont val="仿宋"/>
        <charset val="134"/>
      </rPr>
      <t>项目总投资：1275万元，本次安排资金1000万元
建设内容：新建0.6-1m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/s防渗渠15公里及配套，85万元/公里。</t>
    </r>
  </si>
  <si>
    <t>夏合甫乡</t>
  </si>
  <si>
    <t>王友川</t>
  </si>
  <si>
    <t>yc2026026</t>
  </si>
  <si>
    <t>叶城县2026年吐古其乡种植业基地配套建设项目</t>
  </si>
  <si>
    <t>吐古其乡2村、3村、5村、8村、9村、10村、12村</t>
  </si>
  <si>
    <r>
      <rPr>
        <sz val="28"/>
        <rFont val="仿宋"/>
        <charset val="134"/>
      </rPr>
      <t>项目总投资:527万元，本次安排资金370万元
建设内容：新建0.6-1m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/s防渗渠6.2公里及配套，85万元/公里。</t>
    </r>
  </si>
  <si>
    <t>吐古其乡</t>
  </si>
  <si>
    <t>木合塔尔·麦合木提</t>
  </si>
  <si>
    <t>yc2026027</t>
  </si>
  <si>
    <t>叶城县2026年乌吉热克乡种植业基地配套建设项目</t>
  </si>
  <si>
    <t>乌吉热克乡1村、3村、5村、6村、12村、13村、14村、15村、17村、18村</t>
  </si>
  <si>
    <r>
      <rPr>
        <sz val="28"/>
        <rFont val="仿宋"/>
        <charset val="134"/>
      </rPr>
      <t>项目总投资:1785万元，本次安排资金1000万元
建设内容：新建0.6-1m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/s防渗渠21公里及配套，85万元/公里。</t>
    </r>
  </si>
  <si>
    <t>乌吉热克乡</t>
  </si>
  <si>
    <t>李晓倩</t>
  </si>
  <si>
    <t>yc2026028</t>
  </si>
  <si>
    <t>叶城县2026年白杨镇种植业基地配套建设项目</t>
  </si>
  <si>
    <t>白杨镇1村、4村、13村、14村、15村、24村</t>
  </si>
  <si>
    <t>白杨镇</t>
  </si>
  <si>
    <t>王雪强</t>
  </si>
  <si>
    <t>yc2026031</t>
  </si>
  <si>
    <t>叶城县2026年阿克塔什镇沉沙池建设项目</t>
  </si>
  <si>
    <t>阿克塔什镇1村</t>
  </si>
  <si>
    <t>项目总投资：340万元
建设内容：新建沉沙池1座,1公里防渗渠及附属配套设施。</t>
  </si>
  <si>
    <t>座</t>
  </si>
  <si>
    <t>阿克塔什镇</t>
  </si>
  <si>
    <t xml:space="preserve">金森 </t>
  </si>
  <si>
    <t>yc2026032</t>
  </si>
  <si>
    <t>叶城县2026年伯西热克镇蓄水池建设项目</t>
  </si>
  <si>
    <t>伯西热克镇1村</t>
  </si>
  <si>
    <t>项目总投资：800万元，本次安排资金560万元
建设内容：修建蓄水池3座，每座约1.8万立方及其他附属设施。每座蓄水池配套泵房及低压管道。</t>
  </si>
  <si>
    <t>伯西热克镇</t>
  </si>
  <si>
    <t>武进邹</t>
  </si>
  <si>
    <t>yc2026033</t>
  </si>
  <si>
    <t>叶城县2026年乌夏巴什镇农业产业基础设施建设项目</t>
  </si>
  <si>
    <t>乌夏巴什镇1村</t>
  </si>
  <si>
    <t>项目总投资：650万元，本次安排资金450万元
建设内容：新建蓄水池1座，占地10亩，预计蓄水池量2.5万立方米，铺设输水主管道22公里，以及其附属设施。</t>
  </si>
  <si>
    <t>乌夏巴什镇</t>
  </si>
  <si>
    <t>阿布都热合曼·阿布力米提</t>
  </si>
  <si>
    <t>yc2026034</t>
  </si>
  <si>
    <t>叶城县2026年柯克亚乡2村3村小水源建设项目</t>
  </si>
  <si>
    <t>柯克亚乡2村、3村</t>
  </si>
  <si>
    <r>
      <rPr>
        <sz val="28"/>
        <rFont val="仿宋"/>
        <charset val="134"/>
      </rPr>
      <t>项目总投资：900万元，本次安排资金630万元
建设项目：新建蓄水沉砂池2座，预计蓄水池量2.5万m</t>
    </r>
    <r>
      <rPr>
        <sz val="28"/>
        <rFont val="宋体"/>
        <charset val="134"/>
      </rPr>
      <t>³</t>
    </r>
    <r>
      <rPr>
        <sz val="28"/>
        <rFont val="仿宋"/>
        <charset val="134"/>
      </rPr>
      <t>及配套附属设施。</t>
    </r>
  </si>
  <si>
    <t>柯克亚乡</t>
  </si>
  <si>
    <t>李鑫</t>
  </si>
  <si>
    <t>yc2026035</t>
  </si>
  <si>
    <t>叶城县2026年洛克乡蓄水池建设项目</t>
  </si>
  <si>
    <t>洛克乡10村、11村</t>
  </si>
  <si>
    <t>项目总投资：390万元，本次安排资金270万元
建设内容：新建蓄水池2座及其配套附属设施。</t>
  </si>
  <si>
    <t>（三）</t>
  </si>
  <si>
    <t>林果产业提质增效</t>
  </si>
  <si>
    <t>yc2026039</t>
  </si>
  <si>
    <t>叶城县2026年吐古其乡核桃产业林果示范园建设项目</t>
  </si>
  <si>
    <t>项目总投资：200万元
建设内容：吐古其乡实施核桃示范园2000亩。
计划对示范园开展专业化管理，并对复合肥、尿素及病虫害药剂等物资进行补助，补助标准为每亩1000元。其中，专业化服务补助250元/亩，主要包括修剪、病虫害防治等；复合肥、尿素及病虫害药剂补助750元/亩。</t>
  </si>
  <si>
    <t>林草局</t>
  </si>
  <si>
    <t>黄顺斌</t>
  </si>
  <si>
    <t>叶城县2026年巴仁乡核桃产业林果示范园建设项目</t>
  </si>
  <si>
    <t>项目总投资：104万元
建设内容：巴仁乡实施核桃示范园1040亩。
计划对示范园开展专业化管理，并对复合肥、尿素及病虫害药剂等物资进行补助，补助标准为每亩1000元。其中，专业化服务补助250元/亩，主要包括修剪、病虫害防治等；复合肥、尿素及病虫害药剂补助750元/亩。</t>
  </si>
  <si>
    <t>yc2026042</t>
  </si>
  <si>
    <t>叶城县2026年夏合甫乡园艺社区苹果高产示范基地建设项目</t>
  </si>
  <si>
    <t>夏合甫乡园艺社区</t>
  </si>
  <si>
    <t>项目总投资：280万元
建设内容：在夏合甫乡园艺社区打造苹果高产示范基地700亩，每亩4000元，实施水肥一体化，对苹果树进行修剪、压枝、拉枝、化控、促花及相关药品和愈合剂等专业化管理；聘请省级林果专家对技术服务人员进行培训。</t>
  </si>
  <si>
    <t>yc2026046</t>
  </si>
  <si>
    <t>叶城县2026年核桃蛀果害虫绿色防控项目</t>
  </si>
  <si>
    <t>铁提乡、金果镇、吐古其乡、巴仁乡、白杨镇、伯西热克镇、恰尔巴格镇、夏合甫乡、河园镇、依提木孔镇</t>
  </si>
  <si>
    <t>项目总投资：3000万元
建设内容：核桃蛀果害虫绿色防控25万亩，采购迷向丝（时效性6月以上，高效混合迷向），120元/亩。其中金果镇1715亩，铁提乡39085亩，吐古其乡7408亩，巴仁乡23113亩，白杨镇6698亩，伯西热克镇50168亩，恰尔巴格镇21560亩，夏合甫乡1085亩，河园镇46668亩，依提木孔镇52500亩。</t>
  </si>
  <si>
    <t>万亩</t>
  </si>
  <si>
    <t>yc2026047</t>
  </si>
  <si>
    <t>叶城县2026年核桃蛀果害虫飞机防治病虫害项目</t>
  </si>
  <si>
    <t>项目总投资：1250万元
建设内容：对25万亩核桃人工及飞防两次共计50万亩次，服务成本4.5元/亩，资金225万元；飞防监理服务成本0.5元/亩，资金25万元；飞防药剂两种，每种药剂喷洒一遍，共计40元/亩，资金1000万元。其中金果镇1715亩，铁提乡39085亩，吐古其乡7408亩，巴仁乡23113亩，白杨镇6698亩，伯西热克镇50168亩，恰尔巴格镇21560亩，夏合甫乡1085亩，河园镇46668亩，依提木孔镇52500亩。</t>
  </si>
  <si>
    <t>万亩次</t>
  </si>
  <si>
    <t>（四）</t>
  </si>
  <si>
    <t>渔业养殖</t>
  </si>
  <si>
    <t>yc2026049</t>
  </si>
  <si>
    <t>叶城县2026年棋盘乡13村冷水鱼养殖建设项目</t>
  </si>
  <si>
    <t>棋盘乡13村（中城区）</t>
  </si>
  <si>
    <r>
      <rPr>
        <sz val="28"/>
        <rFont val="仿宋"/>
        <charset val="134"/>
      </rPr>
      <t>项目总投资：60万元
建设内容：为棋盘乡13村修建4</t>
    </r>
    <r>
      <rPr>
        <sz val="28"/>
        <rFont val="宋体"/>
        <charset val="134"/>
      </rPr>
      <t>✕</t>
    </r>
    <r>
      <rPr>
        <sz val="28"/>
        <rFont val="仿宋"/>
        <charset val="134"/>
      </rPr>
      <t>10米鱼池共20个，共计800平方米。</t>
    </r>
  </si>
  <si>
    <t>棋盘乡</t>
  </si>
  <si>
    <t>杨永春</t>
  </si>
  <si>
    <t>yc2026051</t>
  </si>
  <si>
    <t>叶城县2026年乌吉热克乡渔业养殖二期建设项目</t>
  </si>
  <si>
    <t>乌吉热克乡18村</t>
  </si>
  <si>
    <r>
      <rPr>
        <sz val="28"/>
        <rFont val="仿宋"/>
        <charset val="134"/>
      </rPr>
      <t>项目总投资：550万元
建设内容：在乌吉热克乡18村渔业养殖区建设漂浮式养殖系统1套，直径6m养殖池48个，3900m</t>
    </r>
    <r>
      <rPr>
        <sz val="28"/>
        <rFont val="宋体"/>
        <charset val="134"/>
      </rPr>
      <t>³</t>
    </r>
    <r>
      <rPr>
        <sz val="28"/>
        <rFont val="仿宋"/>
        <charset val="134"/>
      </rPr>
      <t>养殖水体，并配套电力附属设施。</t>
    </r>
  </si>
  <si>
    <t>（五）</t>
  </si>
  <si>
    <t>产业链延伸及基础设施配套</t>
  </si>
  <si>
    <t>yc2026057</t>
  </si>
  <si>
    <t>叶城县2026年年加工2万吨核桃、油粉酱联产及高附加值产品精深加工建设项目</t>
  </si>
  <si>
    <t>产地初加工和精深加工</t>
  </si>
  <si>
    <t>恰尔巴格镇8村</t>
  </si>
  <si>
    <r>
      <rPr>
        <sz val="28"/>
        <rFont val="仿宋"/>
        <charset val="134"/>
      </rPr>
      <t>项目总投资：2300万元
建设内容：</t>
    </r>
    <r>
      <rPr>
        <b/>
        <sz val="28"/>
        <rFont val="仿宋"/>
        <charset val="134"/>
      </rPr>
      <t>①核桃脱衣车间</t>
    </r>
    <r>
      <rPr>
        <sz val="28"/>
        <rFont val="仿宋"/>
        <charset val="134"/>
      </rPr>
      <t>，包括20T/D去衣核桃仁生产线1条（6000吨/年），厂房喷淋烟感报警配电室及无尘厂区改造等；</t>
    </r>
    <r>
      <rPr>
        <b/>
        <sz val="28"/>
        <rFont val="仿宋"/>
        <charset val="134"/>
      </rPr>
      <t>②核桃油粉酱联产车间</t>
    </r>
    <r>
      <rPr>
        <sz val="28"/>
        <rFont val="仿宋"/>
        <charset val="134"/>
      </rPr>
      <t>，包括20T/D油粉酱联产生产线1条（2台榨油机及相关配套设施），厂房喷淋烟感报警配电室，无菌区域、无尘厂区改造等；</t>
    </r>
    <r>
      <rPr>
        <b/>
        <sz val="28"/>
        <rFont val="仿宋"/>
        <charset val="134"/>
      </rPr>
      <t>③核桃油存储及吹罐车间</t>
    </r>
    <r>
      <rPr>
        <sz val="28"/>
        <rFont val="仿宋"/>
        <charset val="134"/>
      </rPr>
      <t>，包括5L-20L 6头中小上称重灌装生产线，1.5L-5L 4头上称重小包装灌装生产线，吹塑吹瓶生产线，存油罐（10个8吨+1个100吨）及室外地下基础，无尘厂区改造及厂房喷淋烟感报警配电室等；</t>
    </r>
    <r>
      <rPr>
        <b/>
        <sz val="28"/>
        <rFont val="仿宋"/>
        <charset val="134"/>
      </rPr>
      <t>④整体厂区生产配套设施</t>
    </r>
    <r>
      <rPr>
        <sz val="28"/>
        <rFont val="仿宋"/>
        <charset val="134"/>
      </rPr>
      <t>，包括锅炉蒸汽热源机、空压气源机、污水处理设施等。</t>
    </r>
  </si>
  <si>
    <t>条</t>
  </si>
  <si>
    <t>商工局</t>
  </si>
  <si>
    <t>周贤张</t>
  </si>
  <si>
    <t>yc2026061</t>
  </si>
  <si>
    <t>叶城县2026年宗朗乡产业园区提升改造项目</t>
  </si>
  <si>
    <t>宗朗乡3村</t>
  </si>
  <si>
    <t>项目总投资：280万元
建设内容：采购玉米真空锁鲜加工车间设备一批，包括回料输送线、不锈钢链板废皮输送机、二次胶辊剥皮机、800kw变压器等配套设施设备。</t>
  </si>
  <si>
    <t>批</t>
  </si>
  <si>
    <t>宗朗乡</t>
  </si>
  <si>
    <t>吴维强</t>
  </si>
  <si>
    <t>yc2026067</t>
  </si>
  <si>
    <t>叶城县2026年乌吉热克乡土地平整项目</t>
  </si>
  <si>
    <t>乌吉热克乡3村、12村、14村、15村、18村</t>
  </si>
  <si>
    <t>项目总投资：270万元
建设内容：土地平整共1807亩，1500元/亩，其中3村60亩，12村804亩，14村91亩，15村722亩，18村130亩。</t>
  </si>
  <si>
    <t xml:space="preserve">亩 </t>
  </si>
  <si>
    <t>yc2026069</t>
  </si>
  <si>
    <t>叶城县2026年洛克乡节水灌溉建设项目</t>
  </si>
  <si>
    <t>洛克乡5村</t>
  </si>
  <si>
    <t>项目总投资：40万元
建设内容：洛克乡5村实施节水灌溉管道2.6公里及其配套附属。</t>
  </si>
  <si>
    <t>yc2026060</t>
  </si>
  <si>
    <t>叶城县2026年恰尔巴格镇就业产业园改造提升项目</t>
  </si>
  <si>
    <t>产业园（区）</t>
  </si>
  <si>
    <t>恰尔巴格镇1村</t>
  </si>
  <si>
    <t>项目总投资：350万元，本次安排资金280万元
建设内容：新建约1200㎡的厂房并配套消防、电力设施、外网、供排水管网等附属设施。</t>
  </si>
  <si>
    <t>平方米</t>
  </si>
  <si>
    <t>恰尔巴格镇</t>
  </si>
  <si>
    <t>汪进飞</t>
  </si>
  <si>
    <t>yc2026070</t>
  </si>
  <si>
    <t>叶城县2026年金果镇团结村玫瑰苗圃建设项目</t>
  </si>
  <si>
    <t>金果镇团结村</t>
  </si>
  <si>
    <t>项目总投资：250万元
建设内容：新建占地面积约100亩玫瑰苗圃，实施种苗采购、种植、土地平整，灌溉系统等。</t>
  </si>
  <si>
    <t>金果镇</t>
  </si>
  <si>
    <t>徐海军</t>
  </si>
  <si>
    <t>（六）</t>
  </si>
  <si>
    <t>畜牧产业提质增效</t>
  </si>
  <si>
    <t>yc2026076</t>
  </si>
  <si>
    <t>叶城县2026年肉羊人工授精产业项目</t>
  </si>
  <si>
    <t>扩建</t>
  </si>
  <si>
    <t>叶城县</t>
  </si>
  <si>
    <t>项目总投资：800万元
建设内容：购买肉羊人工授精技术服务，完成全县20万只肉羊同期发情人工授精，进一步提高肉羊经济效益，带动养殖户增产增效。</t>
  </si>
  <si>
    <t>万只</t>
  </si>
  <si>
    <t>yc2026077</t>
  </si>
  <si>
    <t>叶城县2026年肉牛人工授精产业项目</t>
  </si>
  <si>
    <t>项目总投资：200万元
建设内容：购买肉牛性控冻精人工授精技术服务，完成全县1万头肉牛发情人工授精，进一步提高肉牛经济效益，带动养殖户增产增效。</t>
  </si>
  <si>
    <t>万头</t>
  </si>
  <si>
    <t>yc2026078</t>
  </si>
  <si>
    <t>叶城县2026年宗朗乡养殖小区建设项目</t>
  </si>
  <si>
    <t>产业科技服务</t>
  </si>
  <si>
    <t>项目总投资：380万元，本次安排资金260万元
建设内容：新建肉羊养殖小区1座，建设养殖棚圈3栋、每栋棚圈800m，建设内部道路2.6公里、防疫诊疗室、青贮窖、饲草料加工棚、水电路等附属设施，购置投料车、取料机、粪污运输车等设备。</t>
  </si>
  <si>
    <t>yc2026079</t>
  </si>
  <si>
    <t>叶城县2026年柯克亚乡畜禽育肥基地建设项目</t>
  </si>
  <si>
    <t>柯克亚乡6村</t>
  </si>
  <si>
    <t>项目总投资：400万元，本次安排资金280万元
建设内容：新建育肥棚圈8座，每座面积为2000平方米；配套建设饲料存储车间，面积为3000平方米；以及配套附属设施。</t>
  </si>
  <si>
    <t>yc2026081</t>
  </si>
  <si>
    <t>叶城县2026年柯克亚乡畜牧兽医服务点建设项目</t>
  </si>
  <si>
    <t>柯克亚乡2村</t>
  </si>
  <si>
    <t>项目总投资：300万元
建设内容：新建畜牧兽医《六点合一》服务站一座300㎡，服务功能室6间；改建畜牧服务站2座，以及配套附属；采购显微镜、B超、采精器、开阔器等人工授精设备3套。</t>
  </si>
  <si>
    <t>（七）</t>
  </si>
  <si>
    <t>壮大村集体项目</t>
  </si>
  <si>
    <t>yc2026085</t>
  </si>
  <si>
    <t>叶城县2026年依提木孔镇机械设备采购项目</t>
  </si>
  <si>
    <t>农业社会化服务</t>
  </si>
  <si>
    <t>依提木孔镇2村、8村</t>
  </si>
  <si>
    <t>项目总投资：200万元
建设内容：采购一批智能化机械设备，包括轮式SY155W挖掘机2台、955ks装载机2台。</t>
  </si>
  <si>
    <t>台</t>
  </si>
  <si>
    <t>依提木孔镇</t>
  </si>
  <si>
    <t>王英</t>
  </si>
  <si>
    <t>组织部</t>
  </si>
  <si>
    <t>姚永硕</t>
  </si>
  <si>
    <t>yc2026086</t>
  </si>
  <si>
    <t>叶城县2026年夏合甫乡农事服务中心建设项目</t>
  </si>
  <si>
    <t>夏合甫乡4村</t>
  </si>
  <si>
    <t>项目总投资：400万元
建设内容：采购一批智能化农机设备，包括轮式220匹马力自动挡拖拉机2台（LXA2304-1），轮式240匹马力自动挡拖拉机3台（LP2404-C），自走式玉米穗茎收获机1台（3.6米小麦割台+5行玉米割台），平地机1台（GR1653），配套大型复式联合整地机2台（1ZFZ-6.0），犁地机4台（3铧翻转犁）。</t>
  </si>
  <si>
    <t>朱大超</t>
  </si>
  <si>
    <t>yc2026088</t>
  </si>
  <si>
    <t>叶城县2026年伯西热克镇1村商业综合体建设项目</t>
  </si>
  <si>
    <t>市场建设和农村物流</t>
  </si>
  <si>
    <t>项目总投资：300万元
建设内容：在伯西热克镇1村接近新315国道边裸地建设1座1800平方米的商铺，配套水电等基础设施。</t>
  </si>
  <si>
    <t>组织部、住建局</t>
  </si>
  <si>
    <t>姚永硕、辜永亮</t>
  </si>
  <si>
    <t>yc2026089</t>
  </si>
  <si>
    <t>叶城县2026年依力克其乡机械设备采购项目</t>
  </si>
  <si>
    <t>依力克其乡13村</t>
  </si>
  <si>
    <t>项目总投资：300万元
建设内容：采购一批智能化机械设备，包括6台工程机械设备，其中：SY155W挖掘机3台、955ks装载机3台。</t>
  </si>
  <si>
    <t>yc2026090</t>
  </si>
  <si>
    <t>叶城县2026年中城区商铺建设项目</t>
  </si>
  <si>
    <t>中城区阿孜干萨勒（12）村</t>
  </si>
  <si>
    <t>项目总投资：100万元
建设内容：在中城区建设面积约800平方米商铺，配套电力等基础设施。</t>
  </si>
  <si>
    <t>中城区</t>
  </si>
  <si>
    <t>田坤鹏</t>
  </si>
  <si>
    <t>yc2026087</t>
  </si>
  <si>
    <t>叶城县2026年河园镇商业综合体建设项目</t>
  </si>
  <si>
    <t>金果镇10村</t>
  </si>
  <si>
    <t>项目总投资：1300万元，本次安排资金520万元。
建设内容：建设商铺4500平方米，配套水电等基础设施。</t>
  </si>
  <si>
    <t>河园镇</t>
  </si>
  <si>
    <t>黄林</t>
  </si>
  <si>
    <t>二</t>
  </si>
  <si>
    <t>就业增收项目</t>
  </si>
  <si>
    <t>yc2026092</t>
  </si>
  <si>
    <t>叶城县2026年临时性公益岗位补助项目</t>
  </si>
  <si>
    <t>就业项目</t>
  </si>
  <si>
    <t>公益性岗位</t>
  </si>
  <si>
    <t>叶城县各乡镇（区）</t>
  </si>
  <si>
    <t>项目总投资：1276.8万元，本次安排资金638.4万元
建设内容：为608个临时性公益岗位进行补助，1750元/人/月。每个公益岗位就业人员就业时间不得超过6个月，参与就业人数不低于1216人。</t>
  </si>
  <si>
    <t>人</t>
  </si>
  <si>
    <t>人社局</t>
  </si>
  <si>
    <t>刘立魁</t>
  </si>
  <si>
    <t>yc2026093</t>
  </si>
  <si>
    <t>叶城县2026年跨省就业一次性交通补助</t>
  </si>
  <si>
    <t>交通费补助</t>
  </si>
  <si>
    <t>项目总投资：500万元，本次安排资金250万元
建设内容：跨省就业2500人，每人不超过2000元。</t>
  </si>
  <si>
    <t>yc2026094</t>
  </si>
  <si>
    <t>叶城县2026年疆内跨地州市（含兵团）就业一次性交通补助</t>
  </si>
  <si>
    <t>项目总投资：1800万元，本次安排资金900万元
建设内容：疆内跨地州市（含兵团）就业18000人，每人不超过1000元。</t>
  </si>
  <si>
    <t>yc2026096</t>
  </si>
  <si>
    <t>叶城县2026年自主创业补助项目</t>
  </si>
  <si>
    <t>创业奖补</t>
  </si>
  <si>
    <t>项目总投资：54万元，本次安排资金27万元
建设内容：自主创业（20㎡以上）250户，2000元/户；自主创业（20㎡以下）40户，1000元/户。</t>
  </si>
  <si>
    <t>三</t>
  </si>
  <si>
    <t>乡村建设行动</t>
  </si>
  <si>
    <t>yc2026098</t>
  </si>
  <si>
    <t>叶城县2026年江格勒斯乡9村人居环境整治项目</t>
  </si>
  <si>
    <t>农村道路建设（通村路、通户路、小型桥梁等）</t>
  </si>
  <si>
    <t>江格勒斯乡9村</t>
  </si>
  <si>
    <t>项目总投资：860万元，本次安排资金600万元
建设内容：对江格勒斯乡9村道路及人行道硬化40000㎡，改建桥梁1座，以及其他配套附属设施。</t>
  </si>
  <si>
    <t>万平方米</t>
  </si>
  <si>
    <t>江格勒斯乡</t>
  </si>
  <si>
    <t>陈传波</t>
  </si>
  <si>
    <t>交通局</t>
  </si>
  <si>
    <t>朱辽荣</t>
  </si>
  <si>
    <t>yc2026099</t>
  </si>
  <si>
    <t>叶城县2026年乌夏巴什镇5村人居环境整治项目</t>
  </si>
  <si>
    <t>乌夏巴什镇5村</t>
  </si>
  <si>
    <t>项目总投资：580万元，本次安排资金420万元
建设内容：对乌夏巴什镇5村地坪硬化2万m2；将现状明渠改造为渠道盖板500㎡，道路改造长度310m，安装路灯150盏，以及其他附属设施配套。</t>
  </si>
  <si>
    <t>yc2026101</t>
  </si>
  <si>
    <t>叶城县2026年乡村道路安全隐患整治项目</t>
  </si>
  <si>
    <t>总投资：900万元。
建设内容：对县域内乡村道路病害整治6万㎡及配套设施。</t>
  </si>
  <si>
    <t>yc2026103</t>
  </si>
  <si>
    <t>叶城县2026年巴仁乡产业道路建设项目</t>
  </si>
  <si>
    <t>巴仁乡2村</t>
  </si>
  <si>
    <t>项目总投资：120万元
建设内容：新建产业道路4000㎡，并配套附属设施。</t>
  </si>
  <si>
    <t>yc2026105</t>
  </si>
  <si>
    <t>叶城县2026年恰尔巴格镇道路建设项目</t>
  </si>
  <si>
    <t>恰尔巴格镇2村、4村、5村、6村、7村、10村、11村、12村、13村、14村、15村</t>
  </si>
  <si>
    <t>项目总投资：456万元
建设内容：道路硬化23840㎡，并配套附属设施。</t>
  </si>
  <si>
    <t>yc2026107</t>
  </si>
  <si>
    <t>叶城县2026年洛克乡道路提升改造项目</t>
  </si>
  <si>
    <t>洛克乡4村、6村、8村、9村、10村、11村、12村</t>
  </si>
  <si>
    <t>项目总投资：280万元
建设内容：道路硬化1.8万㎡，并配套相关附属设施。</t>
  </si>
  <si>
    <t>yc2026108</t>
  </si>
  <si>
    <t>叶城县2026年依力克其乡桥梁建设项目</t>
  </si>
  <si>
    <t>依力克其乡5村、6村</t>
  </si>
  <si>
    <t>项目总投资：100万元
建设内容：改扩建小型桥梁10座，并配套其他相关附属设施。</t>
  </si>
  <si>
    <t>yc2026109</t>
  </si>
  <si>
    <t>叶城县2026年金果镇桥梁建设项目</t>
  </si>
  <si>
    <t>项目总投资：280万元
建设内容：金果镇10村新建桥梁2座，均长8米、宽10.5米预应力空心板桥，并配套相关附属设施。</t>
  </si>
  <si>
    <t>四</t>
  </si>
  <si>
    <t>巩固“三保障”成果</t>
  </si>
  <si>
    <t>yc2026124</t>
  </si>
  <si>
    <t>叶城县2026年雨露计划项目</t>
  </si>
  <si>
    <t>巩固三保障成果</t>
  </si>
  <si>
    <t>享受“雨露计划+”职业教育补助</t>
  </si>
  <si>
    <t>项目总投资1500万元
建设内容：资助对象为就读于中职、中专（成人中专）、技工、高职等接受职业教育的叶城县户籍脱贫户家庭子女（含监测帮扶对象家庭子女）的实施补助，每人补助3000元，享受学生5000人。</t>
  </si>
  <si>
    <t>教育局</t>
  </si>
  <si>
    <t>梁虎</t>
  </si>
  <si>
    <t>五</t>
  </si>
  <si>
    <t>其他</t>
  </si>
  <si>
    <t>yc2026127</t>
  </si>
  <si>
    <t>叶城县2026年村庄规划编制费</t>
  </si>
  <si>
    <t>基础设施配套</t>
  </si>
  <si>
    <t>项目总投资：700万元 
建设内容：为50个村编制村庄规划，每个村费用14万元。</t>
  </si>
  <si>
    <t>个</t>
  </si>
  <si>
    <t>自然资源局</t>
  </si>
  <si>
    <t>李小虎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</si>
</sst>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32">
    <font>
      <sz val="12"/>
      <color theme="1"/>
      <name val="等线"/>
      <charset val="134"/>
      <scheme val="minor"/>
    </font>
    <font>
      <b/>
      <sz val="11"/>
      <name val="方正小标宋_GBK"/>
      <charset val="134"/>
    </font>
    <font>
      <sz val="26"/>
      <name val="方正小标宋_GBK"/>
      <charset val="134"/>
    </font>
    <font>
      <b/>
      <sz val="26"/>
      <name val="宋体"/>
      <charset val="134"/>
    </font>
    <font>
      <b/>
      <sz val="28"/>
      <name val="仿宋"/>
      <charset val="134"/>
    </font>
    <font>
      <sz val="28"/>
      <name val="仿宋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等线"/>
      <charset val="134"/>
      <scheme val="minor"/>
    </font>
    <font>
      <b/>
      <sz val="36"/>
      <name val="方正小标宋_GBK"/>
      <charset val="134"/>
    </font>
    <font>
      <b/>
      <sz val="26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176" fontId="6" fillId="0" borderId="0" xfId="0" applyNumberFormat="1" applyFont="1" applyFill="1" applyAlignment="1">
      <alignment horizontal="left" wrapText="1"/>
    </xf>
    <xf numFmtId="176" fontId="6" fillId="0" borderId="0" xfId="0" applyNumberFormat="1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>
      <alignment vertical="center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0" fontId="4" fillId="2" borderId="1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74</xdr:row>
      <xdr:rowOff>0</xdr:rowOff>
    </xdr:from>
    <xdr:to>
      <xdr:col>7</xdr:col>
      <xdr:colOff>9525</xdr:colOff>
      <xdr:row>74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4616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062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9525</xdr:colOff>
      <xdr:row>61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2519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01803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01803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7844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9525</xdr:colOff>
      <xdr:row>75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48031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</xdr:colOff>
      <xdr:row>32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66217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5610" y="101803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79"/>
  <sheetViews>
    <sheetView showZeros="0" tabSelected="1" zoomScale="40" zoomScaleNormal="40" workbookViewId="0">
      <pane ySplit="6" topLeftCell="A7" activePane="bottomLeft" state="frozen"/>
      <selection/>
      <selection pane="bottomLeft" activeCell="H12" sqref="H12"/>
    </sheetView>
  </sheetViews>
  <sheetFormatPr defaultColWidth="9" defaultRowHeight="18.75"/>
  <cols>
    <col min="1" max="1" width="21.25" style="7" customWidth="1"/>
    <col min="2" max="2" width="13.25" style="8" hidden="1" customWidth="1"/>
    <col min="3" max="3" width="47.8083333333333" style="8" customWidth="1"/>
    <col min="4" max="4" width="12.375" style="8" hidden="1" customWidth="1"/>
    <col min="5" max="5" width="15.3833333333333" style="8" hidden="1" customWidth="1"/>
    <col min="6" max="6" width="11.5416666666667" style="8" hidden="1" customWidth="1"/>
    <col min="7" max="7" width="69.9916666666667" style="8" customWidth="1"/>
    <col min="8" max="8" width="152.5" style="9" customWidth="1"/>
    <col min="9" max="9" width="12.6166666666667" style="9" hidden="1" customWidth="1"/>
    <col min="10" max="10" width="22.25" style="9" hidden="1" customWidth="1"/>
    <col min="11" max="11" width="28.75" style="10" customWidth="1"/>
    <col min="12" max="12" width="28.75" style="11" customWidth="1"/>
    <col min="13" max="13" width="26.25" style="11" hidden="1" customWidth="1"/>
    <col min="14" max="14" width="23.6916666666667" style="11" hidden="1" customWidth="1"/>
    <col min="15" max="15" width="21.3583333333333" style="11" hidden="1" customWidth="1"/>
    <col min="16" max="16" width="23.5" style="11" hidden="1" customWidth="1"/>
    <col min="17" max="17" width="12.725" style="11" hidden="1" customWidth="1"/>
    <col min="18" max="18" width="18.85" style="8" hidden="1" customWidth="1"/>
    <col min="19" max="22" width="16.15" style="8" hidden="1" customWidth="1"/>
    <col min="23" max="23" width="22.3083333333333" style="8" hidden="1" customWidth="1"/>
    <col min="24" max="25" width="18.1166666666667" style="8" customWidth="1"/>
    <col min="26" max="26" width="18.1166666666667" style="12" customWidth="1"/>
    <col min="27" max="27" width="18.1166666666667" style="13" customWidth="1"/>
    <col min="28" max="28" width="16" style="12" customWidth="1"/>
    <col min="29" max="29" width="9" style="14" hidden="1" customWidth="1"/>
    <col min="30" max="30" width="18.3833333333333" style="14" hidden="1" customWidth="1"/>
    <col min="31" max="16384" width="9" style="15"/>
  </cols>
  <sheetData>
    <row r="1" s="1" customFormat="1" ht="84" customHeight="1" spans="1:30">
      <c r="A1" s="16" t="s">
        <v>0</v>
      </c>
      <c r="B1" s="16"/>
      <c r="C1" s="16"/>
      <c r="D1" s="17"/>
      <c r="E1" s="17"/>
      <c r="F1" s="17"/>
      <c r="G1" s="16"/>
      <c r="H1" s="16"/>
      <c r="I1" s="16"/>
      <c r="J1" s="16"/>
      <c r="K1" s="18"/>
      <c r="L1" s="18"/>
      <c r="M1" s="19"/>
      <c r="N1" s="19"/>
      <c r="O1" s="19"/>
      <c r="P1" s="19"/>
      <c r="Q1" s="19"/>
      <c r="R1" s="17"/>
      <c r="S1" s="17"/>
      <c r="T1" s="17"/>
      <c r="U1" s="17"/>
      <c r="V1" s="17"/>
      <c r="W1" s="17"/>
      <c r="X1" s="17"/>
      <c r="Y1" s="17"/>
      <c r="Z1" s="16"/>
      <c r="AA1" s="16"/>
      <c r="AB1" s="16"/>
      <c r="AC1" s="20"/>
      <c r="AD1" s="20"/>
    </row>
    <row r="2" s="2" customFormat="1" ht="50" customHeight="1" spans="1:30">
      <c r="A2" s="21" t="s">
        <v>1</v>
      </c>
      <c r="B2" s="21"/>
      <c r="C2" s="21"/>
      <c r="D2" s="21"/>
      <c r="E2" s="22"/>
      <c r="F2" s="21"/>
      <c r="G2" s="21"/>
      <c r="H2" s="23"/>
      <c r="I2" s="21"/>
      <c r="J2" s="21"/>
      <c r="K2" s="24"/>
      <c r="L2" s="24"/>
      <c r="M2" s="24">
        <f>M7-34849-100</f>
        <v>0</v>
      </c>
      <c r="N2" s="24"/>
      <c r="O2" s="24"/>
      <c r="P2" s="24"/>
      <c r="Q2" s="24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5"/>
      <c r="AD2" s="25"/>
    </row>
    <row r="3" s="3" customFormat="1" ht="42" customHeight="1" spans="1:30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12</v>
      </c>
      <c r="L3" s="28" t="s">
        <v>13</v>
      </c>
      <c r="M3" s="28" t="s">
        <v>14</v>
      </c>
      <c r="N3" s="28"/>
      <c r="O3" s="28"/>
      <c r="P3" s="28"/>
      <c r="Q3" s="28"/>
      <c r="R3" s="26"/>
      <c r="S3" s="26"/>
      <c r="T3" s="26"/>
      <c r="U3" s="26"/>
      <c r="V3" s="26"/>
      <c r="W3" s="26"/>
      <c r="X3" s="26" t="s">
        <v>10</v>
      </c>
      <c r="Y3" s="26" t="s">
        <v>15</v>
      </c>
      <c r="Z3" s="26" t="s">
        <v>16</v>
      </c>
      <c r="AA3" s="26" t="s">
        <v>15</v>
      </c>
      <c r="AB3" s="26" t="s">
        <v>17</v>
      </c>
      <c r="AC3" s="29"/>
      <c r="AD3" s="29"/>
    </row>
    <row r="4" s="3" customFormat="1" ht="42" customHeight="1" spans="1:30">
      <c r="A4" s="26"/>
      <c r="B4" s="26"/>
      <c r="C4" s="26"/>
      <c r="D4" s="26"/>
      <c r="E4" s="26"/>
      <c r="F4" s="26"/>
      <c r="G4" s="26"/>
      <c r="H4" s="26"/>
      <c r="I4" s="26"/>
      <c r="J4" s="26"/>
      <c r="K4" s="30"/>
      <c r="L4" s="28"/>
      <c r="M4" s="28" t="s">
        <v>18</v>
      </c>
      <c r="N4" s="28"/>
      <c r="O4" s="28"/>
      <c r="P4" s="28"/>
      <c r="Q4" s="28"/>
      <c r="R4" s="26"/>
      <c r="S4" s="26"/>
      <c r="T4" s="26"/>
      <c r="U4" s="26" t="s">
        <v>19</v>
      </c>
      <c r="V4" s="26" t="s">
        <v>20</v>
      </c>
      <c r="W4" s="26" t="s">
        <v>21</v>
      </c>
      <c r="X4" s="26"/>
      <c r="Y4" s="26"/>
      <c r="Z4" s="26"/>
      <c r="AA4" s="26"/>
      <c r="AB4" s="26"/>
      <c r="AC4" s="29"/>
      <c r="AD4" s="29"/>
    </row>
    <row r="5" s="3" customFormat="1" ht="57" customHeight="1" spans="1:30">
      <c r="A5" s="26"/>
      <c r="B5" s="26"/>
      <c r="C5" s="26"/>
      <c r="D5" s="26"/>
      <c r="E5" s="26"/>
      <c r="F5" s="26"/>
      <c r="G5" s="26"/>
      <c r="H5" s="26"/>
      <c r="I5" s="26"/>
      <c r="J5" s="26"/>
      <c r="K5" s="30"/>
      <c r="L5" s="28"/>
      <c r="M5" s="27" t="s">
        <v>22</v>
      </c>
      <c r="N5" s="31" t="s">
        <v>23</v>
      </c>
      <c r="O5" s="32"/>
      <c r="P5" s="27" t="s">
        <v>24</v>
      </c>
      <c r="Q5" s="27" t="s">
        <v>25</v>
      </c>
      <c r="R5" s="33" t="s">
        <v>26</v>
      </c>
      <c r="S5" s="33" t="s">
        <v>27</v>
      </c>
      <c r="T5" s="33" t="s">
        <v>28</v>
      </c>
      <c r="U5" s="26"/>
      <c r="V5" s="26"/>
      <c r="W5" s="26"/>
      <c r="X5" s="26"/>
      <c r="Y5" s="26"/>
      <c r="Z5" s="26"/>
      <c r="AA5" s="26"/>
      <c r="AB5" s="26"/>
      <c r="AC5" s="29"/>
      <c r="AD5" s="29"/>
    </row>
    <row r="6" s="3" customFormat="1" ht="66" customHeight="1" spans="1:30">
      <c r="A6" s="26"/>
      <c r="B6" s="26"/>
      <c r="C6" s="26"/>
      <c r="D6" s="26"/>
      <c r="E6" s="26"/>
      <c r="F6" s="26"/>
      <c r="G6" s="26"/>
      <c r="H6" s="26"/>
      <c r="I6" s="26"/>
      <c r="J6" s="26"/>
      <c r="K6" s="34"/>
      <c r="L6" s="28"/>
      <c r="M6" s="34"/>
      <c r="N6" s="28" t="s">
        <v>29</v>
      </c>
      <c r="O6" s="28" t="s">
        <v>30</v>
      </c>
      <c r="P6" s="34"/>
      <c r="Q6" s="34"/>
      <c r="R6" s="35"/>
      <c r="S6" s="35"/>
      <c r="T6" s="35"/>
      <c r="U6" s="26"/>
      <c r="V6" s="26"/>
      <c r="W6" s="26"/>
      <c r="X6" s="26"/>
      <c r="Y6" s="26"/>
      <c r="Z6" s="26"/>
      <c r="AA6" s="26"/>
      <c r="AB6" s="26"/>
      <c r="AC6" s="29"/>
      <c r="AD6" s="29"/>
    </row>
    <row r="7" s="4" customFormat="1" ht="62" customHeight="1" spans="1:30">
      <c r="A7" s="36" t="s">
        <v>31</v>
      </c>
      <c r="B7" s="36"/>
      <c r="C7" s="36"/>
      <c r="D7" s="36"/>
      <c r="E7" s="36"/>
      <c r="F7" s="36"/>
      <c r="G7" s="36"/>
      <c r="H7" s="37">
        <f>SUM(H8,H62,H67,H76,H78)</f>
        <v>60</v>
      </c>
      <c r="I7" s="38">
        <f>SUM(I8,I62,I67,I76,I78)</f>
        <v>0</v>
      </c>
      <c r="J7" s="38"/>
      <c r="K7" s="38">
        <f t="shared" ref="K7:W7" si="0">SUBTOTAL(9,K8,K62,K67,K76,K78)</f>
        <v>48713.795475</v>
      </c>
      <c r="L7" s="38">
        <f t="shared" si="0"/>
        <v>34949</v>
      </c>
      <c r="M7" s="38">
        <f t="shared" si="0"/>
        <v>34949</v>
      </c>
      <c r="N7" s="38">
        <f t="shared" si="0"/>
        <v>34849</v>
      </c>
      <c r="O7" s="38">
        <f t="shared" si="0"/>
        <v>0</v>
      </c>
      <c r="P7" s="38">
        <f t="shared" si="0"/>
        <v>0</v>
      </c>
      <c r="Q7" s="38">
        <f t="shared" si="0"/>
        <v>0</v>
      </c>
      <c r="R7" s="38">
        <f t="shared" si="0"/>
        <v>100</v>
      </c>
      <c r="S7" s="38">
        <f t="shared" si="0"/>
        <v>0</v>
      </c>
      <c r="T7" s="38">
        <f t="shared" si="0"/>
        <v>0</v>
      </c>
      <c r="U7" s="38">
        <f t="shared" si="0"/>
        <v>0</v>
      </c>
      <c r="V7" s="38">
        <f t="shared" si="0"/>
        <v>0</v>
      </c>
      <c r="W7" s="38">
        <f t="shared" si="0"/>
        <v>0</v>
      </c>
      <c r="X7" s="38"/>
      <c r="Y7" s="38"/>
      <c r="Z7" s="39"/>
      <c r="AA7" s="39"/>
      <c r="AB7" s="39"/>
      <c r="AC7" s="40"/>
      <c r="AD7" s="40"/>
    </row>
    <row r="8" s="5" customFormat="1" ht="59" customHeight="1" spans="1:30">
      <c r="A8" s="36" t="s">
        <v>32</v>
      </c>
      <c r="B8" s="41" t="s">
        <v>33</v>
      </c>
      <c r="C8" s="42"/>
      <c r="D8" s="43"/>
      <c r="E8" s="36"/>
      <c r="F8" s="36"/>
      <c r="G8" s="36"/>
      <c r="H8" s="36">
        <f>SUM(H9,H20,H33,H39,H42,H49,H55,H6)</f>
        <v>46</v>
      </c>
      <c r="I8" s="44"/>
      <c r="J8" s="44">
        <f>L8/L7</f>
        <v>0.794803857048843</v>
      </c>
      <c r="K8" s="38">
        <f t="shared" ref="K8:W8" si="1">SUM(K9,K20,K33,K39,K42,K49,K55)</f>
        <v>38606.995475</v>
      </c>
      <c r="L8" s="38">
        <f t="shared" si="1"/>
        <v>27777.6</v>
      </c>
      <c r="M8" s="38">
        <f t="shared" si="1"/>
        <v>27777.6</v>
      </c>
      <c r="N8" s="38">
        <f t="shared" si="1"/>
        <v>27677.6</v>
      </c>
      <c r="O8" s="38">
        <f t="shared" si="1"/>
        <v>0</v>
      </c>
      <c r="P8" s="38">
        <f t="shared" si="1"/>
        <v>0</v>
      </c>
      <c r="Q8" s="38">
        <f t="shared" si="1"/>
        <v>0</v>
      </c>
      <c r="R8" s="38">
        <f t="shared" si="1"/>
        <v>100</v>
      </c>
      <c r="S8" s="38">
        <f t="shared" si="1"/>
        <v>0</v>
      </c>
      <c r="T8" s="38">
        <f t="shared" si="1"/>
        <v>0</v>
      </c>
      <c r="U8" s="38">
        <f t="shared" si="1"/>
        <v>0</v>
      </c>
      <c r="V8" s="38">
        <f t="shared" si="1"/>
        <v>0</v>
      </c>
      <c r="W8" s="38">
        <f t="shared" si="1"/>
        <v>0</v>
      </c>
      <c r="X8" s="36"/>
      <c r="Y8" s="36"/>
      <c r="Z8" s="38"/>
      <c r="AA8" s="38"/>
      <c r="AB8" s="38"/>
    </row>
    <row r="9" s="5" customFormat="1" ht="59" customHeight="1" spans="1:30">
      <c r="A9" s="36" t="s">
        <v>34</v>
      </c>
      <c r="B9" s="41" t="s">
        <v>35</v>
      </c>
      <c r="C9" s="42"/>
      <c r="D9" s="43"/>
      <c r="E9" s="36"/>
      <c r="F9" s="36"/>
      <c r="G9" s="36"/>
      <c r="H9" s="36">
        <v>10</v>
      </c>
      <c r="I9" s="44"/>
      <c r="J9" s="44">
        <f>L9/L7</f>
        <v>0.231297032819251</v>
      </c>
      <c r="K9" s="38">
        <f t="shared" ref="K9:W9" si="2">SUM(K10:K19)</f>
        <v>14960.995475</v>
      </c>
      <c r="L9" s="38">
        <f t="shared" si="2"/>
        <v>8083.6</v>
      </c>
      <c r="M9" s="38">
        <f t="shared" si="2"/>
        <v>8083.6</v>
      </c>
      <c r="N9" s="38">
        <f t="shared" si="2"/>
        <v>8083.6</v>
      </c>
      <c r="O9" s="38">
        <f t="shared" si="2"/>
        <v>0</v>
      </c>
      <c r="P9" s="38">
        <f t="shared" si="2"/>
        <v>0</v>
      </c>
      <c r="Q9" s="38">
        <f t="shared" si="2"/>
        <v>0</v>
      </c>
      <c r="R9" s="38">
        <f t="shared" si="2"/>
        <v>0</v>
      </c>
      <c r="S9" s="38">
        <f t="shared" si="2"/>
        <v>0</v>
      </c>
      <c r="T9" s="38">
        <f t="shared" si="2"/>
        <v>0</v>
      </c>
      <c r="U9" s="38">
        <f t="shared" si="2"/>
        <v>0</v>
      </c>
      <c r="V9" s="38">
        <f t="shared" si="2"/>
        <v>0</v>
      </c>
      <c r="W9" s="38">
        <f t="shared" si="2"/>
        <v>0</v>
      </c>
      <c r="X9" s="36"/>
      <c r="Y9" s="36"/>
      <c r="Z9" s="38"/>
      <c r="AA9" s="38"/>
      <c r="AB9" s="38"/>
    </row>
    <row r="10" s="6" customFormat="1" ht="250" customHeight="1" spans="1:30">
      <c r="A10" s="45">
        <v>1</v>
      </c>
      <c r="B10" s="45" t="s">
        <v>36</v>
      </c>
      <c r="C10" s="45" t="s">
        <v>37</v>
      </c>
      <c r="D10" s="45" t="s">
        <v>33</v>
      </c>
      <c r="E10" s="45" t="s">
        <v>38</v>
      </c>
      <c r="F10" s="45" t="s">
        <v>39</v>
      </c>
      <c r="G10" s="45" t="s">
        <v>40</v>
      </c>
      <c r="H10" s="46" t="s">
        <v>41</v>
      </c>
      <c r="I10" s="45" t="s">
        <v>42</v>
      </c>
      <c r="J10" s="45">
        <v>14033.07</v>
      </c>
      <c r="K10" s="47">
        <v>133.314165</v>
      </c>
      <c r="L10" s="47">
        <f t="shared" ref="L10:L19" si="3">SUM(M10,U10,V10,W10)</f>
        <v>93</v>
      </c>
      <c r="M10" s="47">
        <f t="shared" ref="M10:M19" si="4">SUM(N10:T10)</f>
        <v>93</v>
      </c>
      <c r="N10" s="47">
        <v>93</v>
      </c>
      <c r="O10" s="47"/>
      <c r="P10" s="47"/>
      <c r="Q10" s="47"/>
      <c r="R10" s="45"/>
      <c r="S10" s="45"/>
      <c r="T10" s="45"/>
      <c r="U10" s="45"/>
      <c r="V10" s="45"/>
      <c r="W10" s="45"/>
      <c r="X10" s="45" t="s">
        <v>43</v>
      </c>
      <c r="Y10" s="45" t="s">
        <v>44</v>
      </c>
      <c r="Z10" s="45" t="s">
        <v>45</v>
      </c>
      <c r="AA10" s="45" t="s">
        <v>46</v>
      </c>
      <c r="AB10" s="45"/>
      <c r="AC10" s="6">
        <v>1757</v>
      </c>
      <c r="AD10" s="48">
        <f t="shared" ref="AD10:AD19" si="5">L10/AC10</f>
        <v>0.0529311326124075</v>
      </c>
    </row>
    <row r="11" s="6" customFormat="1" ht="272" customHeight="1" spans="1:30">
      <c r="A11" s="45">
        <v>2</v>
      </c>
      <c r="B11" s="45" t="s">
        <v>47</v>
      </c>
      <c r="C11" s="45" t="s">
        <v>48</v>
      </c>
      <c r="D11" s="45" t="s">
        <v>33</v>
      </c>
      <c r="E11" s="45" t="s">
        <v>38</v>
      </c>
      <c r="F11" s="45" t="s">
        <v>39</v>
      </c>
      <c r="G11" s="45" t="s">
        <v>49</v>
      </c>
      <c r="H11" s="46" t="s">
        <v>50</v>
      </c>
      <c r="I11" s="45" t="s">
        <v>42</v>
      </c>
      <c r="J11" s="45">
        <v>1133.08</v>
      </c>
      <c r="K11" s="47">
        <v>50.9886</v>
      </c>
      <c r="L11" s="47">
        <f t="shared" si="3"/>
        <v>35</v>
      </c>
      <c r="M11" s="47">
        <f t="shared" si="4"/>
        <v>35</v>
      </c>
      <c r="N11" s="47">
        <v>35</v>
      </c>
      <c r="O11" s="47"/>
      <c r="P11" s="47"/>
      <c r="Q11" s="47"/>
      <c r="R11" s="45"/>
      <c r="S11" s="45"/>
      <c r="T11" s="45"/>
      <c r="U11" s="45"/>
      <c r="V11" s="45"/>
      <c r="W11" s="45"/>
      <c r="X11" s="45" t="s">
        <v>43</v>
      </c>
      <c r="Y11" s="45" t="s">
        <v>44</v>
      </c>
      <c r="Z11" s="45" t="s">
        <v>51</v>
      </c>
      <c r="AA11" s="45" t="s">
        <v>52</v>
      </c>
      <c r="AB11" s="45"/>
      <c r="AC11" s="6">
        <v>18647</v>
      </c>
      <c r="AD11" s="48">
        <f t="shared" si="5"/>
        <v>0.00187697752989757</v>
      </c>
    </row>
    <row r="12" s="6" customFormat="1" ht="358" customHeight="1" spans="1:30">
      <c r="A12" s="45">
        <v>3</v>
      </c>
      <c r="B12" s="45" t="s">
        <v>53</v>
      </c>
      <c r="C12" s="45" t="s">
        <v>54</v>
      </c>
      <c r="D12" s="45" t="s">
        <v>33</v>
      </c>
      <c r="E12" s="45" t="s">
        <v>38</v>
      </c>
      <c r="F12" s="45" t="s">
        <v>39</v>
      </c>
      <c r="G12" s="45" t="s">
        <v>55</v>
      </c>
      <c r="H12" s="46" t="s">
        <v>56</v>
      </c>
      <c r="I12" s="45" t="s">
        <v>42</v>
      </c>
      <c r="J12" s="45">
        <v>4718.73</v>
      </c>
      <c r="K12" s="47">
        <v>471.8773</v>
      </c>
      <c r="L12" s="47">
        <f t="shared" si="3"/>
        <v>330</v>
      </c>
      <c r="M12" s="47">
        <f t="shared" si="4"/>
        <v>330</v>
      </c>
      <c r="N12" s="47">
        <v>330</v>
      </c>
      <c r="O12" s="47"/>
      <c r="P12" s="47"/>
      <c r="Q12" s="47"/>
      <c r="R12" s="45"/>
      <c r="S12" s="45"/>
      <c r="T12" s="45"/>
      <c r="U12" s="45"/>
      <c r="V12" s="45"/>
      <c r="W12" s="45"/>
      <c r="X12" s="45" t="s">
        <v>43</v>
      </c>
      <c r="Y12" s="45" t="s">
        <v>44</v>
      </c>
      <c r="Z12" s="45" t="s">
        <v>51</v>
      </c>
      <c r="AA12" s="45" t="s">
        <v>52</v>
      </c>
      <c r="AB12" s="45"/>
      <c r="AC12" s="6">
        <v>16785</v>
      </c>
      <c r="AD12" s="48">
        <f t="shared" si="5"/>
        <v>0.0196604110813226</v>
      </c>
    </row>
    <row r="13" s="6" customFormat="1" ht="328" customHeight="1" spans="1:30">
      <c r="A13" s="45">
        <v>4</v>
      </c>
      <c r="B13" s="45" t="s">
        <v>57</v>
      </c>
      <c r="C13" s="45" t="s">
        <v>58</v>
      </c>
      <c r="D13" s="45" t="s">
        <v>33</v>
      </c>
      <c r="E13" s="45" t="s">
        <v>38</v>
      </c>
      <c r="F13" s="45" t="s">
        <v>39</v>
      </c>
      <c r="G13" s="45" t="s">
        <v>59</v>
      </c>
      <c r="H13" s="46" t="s">
        <v>60</v>
      </c>
      <c r="I13" s="45" t="s">
        <v>42</v>
      </c>
      <c r="J13" s="45">
        <v>19058.82</v>
      </c>
      <c r="K13" s="47">
        <v>57.17646</v>
      </c>
      <c r="L13" s="47">
        <f t="shared" si="3"/>
        <v>40</v>
      </c>
      <c r="M13" s="47">
        <f t="shared" si="4"/>
        <v>40</v>
      </c>
      <c r="N13" s="47">
        <v>40</v>
      </c>
      <c r="O13" s="47"/>
      <c r="P13" s="47"/>
      <c r="Q13" s="47"/>
      <c r="R13" s="45"/>
      <c r="S13" s="45"/>
      <c r="T13" s="45"/>
      <c r="U13" s="45"/>
      <c r="V13" s="45"/>
      <c r="W13" s="45"/>
      <c r="X13" s="45" t="s">
        <v>43</v>
      </c>
      <c r="Y13" s="45" t="s">
        <v>44</v>
      </c>
      <c r="Z13" s="45" t="s">
        <v>61</v>
      </c>
      <c r="AA13" s="45" t="s">
        <v>62</v>
      </c>
      <c r="AB13" s="45"/>
      <c r="AC13" s="6">
        <v>4282</v>
      </c>
      <c r="AD13" s="48">
        <f t="shared" si="5"/>
        <v>0.00934142923867352</v>
      </c>
    </row>
    <row r="14" s="6" customFormat="1" ht="365" customHeight="1" spans="1:30">
      <c r="A14" s="45">
        <v>5</v>
      </c>
      <c r="B14" s="45" t="s">
        <v>63</v>
      </c>
      <c r="C14" s="45" t="s">
        <v>64</v>
      </c>
      <c r="D14" s="45" t="s">
        <v>33</v>
      </c>
      <c r="E14" s="45" t="s">
        <v>65</v>
      </c>
      <c r="F14" s="45" t="s">
        <v>39</v>
      </c>
      <c r="G14" s="45" t="s">
        <v>66</v>
      </c>
      <c r="H14" s="46" t="s">
        <v>67</v>
      </c>
      <c r="I14" s="45" t="s">
        <v>68</v>
      </c>
      <c r="J14" s="45">
        <v>6307</v>
      </c>
      <c r="K14" s="47">
        <v>2522.8</v>
      </c>
      <c r="L14" s="47">
        <f t="shared" si="3"/>
        <v>1995</v>
      </c>
      <c r="M14" s="47">
        <f t="shared" si="4"/>
        <v>1995</v>
      </c>
      <c r="N14" s="47">
        <v>1995</v>
      </c>
      <c r="O14" s="47"/>
      <c r="P14" s="47"/>
      <c r="Q14" s="47"/>
      <c r="R14" s="45"/>
      <c r="S14" s="45"/>
      <c r="T14" s="45"/>
      <c r="U14" s="45"/>
      <c r="V14" s="45"/>
      <c r="W14" s="45"/>
      <c r="X14" s="45" t="s">
        <v>43</v>
      </c>
      <c r="Y14" s="45" t="s">
        <v>44</v>
      </c>
      <c r="Z14" s="45" t="s">
        <v>69</v>
      </c>
      <c r="AA14" s="45" t="s">
        <v>70</v>
      </c>
      <c r="AB14" s="45"/>
      <c r="AC14" s="6">
        <v>403</v>
      </c>
      <c r="AD14" s="48">
        <f t="shared" si="5"/>
        <v>4.95037220843672</v>
      </c>
    </row>
    <row r="15" s="6" customFormat="1" ht="355" customHeight="1" spans="1:30">
      <c r="A15" s="45">
        <v>6</v>
      </c>
      <c r="B15" s="45" t="s">
        <v>71</v>
      </c>
      <c r="C15" s="45" t="s">
        <v>72</v>
      </c>
      <c r="D15" s="45" t="s">
        <v>33</v>
      </c>
      <c r="E15" s="45" t="s">
        <v>65</v>
      </c>
      <c r="F15" s="45" t="s">
        <v>39</v>
      </c>
      <c r="G15" s="45" t="s">
        <v>66</v>
      </c>
      <c r="H15" s="46" t="s">
        <v>73</v>
      </c>
      <c r="I15" s="45" t="s">
        <v>74</v>
      </c>
      <c r="J15" s="45">
        <v>23293</v>
      </c>
      <c r="K15" s="47">
        <v>931.72</v>
      </c>
      <c r="L15" s="47">
        <f t="shared" si="3"/>
        <v>650</v>
      </c>
      <c r="M15" s="47">
        <f t="shared" si="4"/>
        <v>650</v>
      </c>
      <c r="N15" s="47">
        <v>650</v>
      </c>
      <c r="O15" s="47"/>
      <c r="P15" s="47"/>
      <c r="Q15" s="47"/>
      <c r="R15" s="45"/>
      <c r="S15" s="45"/>
      <c r="T15" s="45"/>
      <c r="U15" s="45"/>
      <c r="V15" s="45"/>
      <c r="W15" s="45"/>
      <c r="X15" s="45" t="s">
        <v>43</v>
      </c>
      <c r="Y15" s="45" t="s">
        <v>44</v>
      </c>
      <c r="Z15" s="45" t="s">
        <v>69</v>
      </c>
      <c r="AA15" s="45" t="s">
        <v>70</v>
      </c>
      <c r="AB15" s="45"/>
      <c r="AC15" s="6">
        <v>2772</v>
      </c>
      <c r="AD15" s="48">
        <f t="shared" si="5"/>
        <v>0.234487734487734</v>
      </c>
    </row>
    <row r="16" s="6" customFormat="1" ht="397" customHeight="1" spans="1:30">
      <c r="A16" s="45">
        <v>7</v>
      </c>
      <c r="B16" s="45" t="s">
        <v>75</v>
      </c>
      <c r="C16" s="45" t="s">
        <v>76</v>
      </c>
      <c r="D16" s="45" t="s">
        <v>33</v>
      </c>
      <c r="E16" s="45" t="s">
        <v>65</v>
      </c>
      <c r="F16" s="45" t="s">
        <v>39</v>
      </c>
      <c r="G16" s="45" t="s">
        <v>77</v>
      </c>
      <c r="H16" s="46" t="s">
        <v>78</v>
      </c>
      <c r="I16" s="45" t="s">
        <v>68</v>
      </c>
      <c r="J16" s="45">
        <v>18875</v>
      </c>
      <c r="K16" s="47">
        <v>5662.5</v>
      </c>
      <c r="L16" s="47">
        <f t="shared" si="3"/>
        <v>2800</v>
      </c>
      <c r="M16" s="47">
        <f t="shared" si="4"/>
        <v>2800</v>
      </c>
      <c r="N16" s="47">
        <v>2800</v>
      </c>
      <c r="O16" s="47"/>
      <c r="P16" s="47"/>
      <c r="Q16" s="47"/>
      <c r="R16" s="45"/>
      <c r="S16" s="45"/>
      <c r="T16" s="45"/>
      <c r="U16" s="45"/>
      <c r="V16" s="45"/>
      <c r="W16" s="45"/>
      <c r="X16" s="45" t="s">
        <v>43</v>
      </c>
      <c r="Y16" s="45" t="s">
        <v>44</v>
      </c>
      <c r="Z16" s="45" t="s">
        <v>69</v>
      </c>
      <c r="AA16" s="45" t="s">
        <v>70</v>
      </c>
      <c r="AB16" s="45"/>
      <c r="AC16" s="6">
        <v>1137</v>
      </c>
      <c r="AD16" s="48">
        <f t="shared" si="5"/>
        <v>2.46262093227792</v>
      </c>
    </row>
    <row r="17" s="6" customFormat="1" ht="409" customHeight="1" spans="1:30">
      <c r="A17" s="45">
        <v>8</v>
      </c>
      <c r="B17" s="45" t="s">
        <v>79</v>
      </c>
      <c r="C17" s="45" t="s">
        <v>80</v>
      </c>
      <c r="D17" s="45" t="s">
        <v>33</v>
      </c>
      <c r="E17" s="45" t="s">
        <v>65</v>
      </c>
      <c r="F17" s="45" t="s">
        <v>39</v>
      </c>
      <c r="G17" s="45" t="s">
        <v>77</v>
      </c>
      <c r="H17" s="46" t="s">
        <v>81</v>
      </c>
      <c r="I17" s="45" t="s">
        <v>74</v>
      </c>
      <c r="J17" s="45">
        <v>123240</v>
      </c>
      <c r="K17" s="47">
        <v>3697.2</v>
      </c>
      <c r="L17" s="47">
        <f t="shared" si="3"/>
        <v>1640.6</v>
      </c>
      <c r="M17" s="47">
        <f t="shared" si="4"/>
        <v>1640.6</v>
      </c>
      <c r="N17" s="47">
        <v>1640.6</v>
      </c>
      <c r="O17" s="47"/>
      <c r="P17" s="47"/>
      <c r="Q17" s="47"/>
      <c r="R17" s="45"/>
      <c r="S17" s="45"/>
      <c r="T17" s="45"/>
      <c r="U17" s="45"/>
      <c r="V17" s="45"/>
      <c r="W17" s="45"/>
      <c r="X17" s="45" t="s">
        <v>43</v>
      </c>
      <c r="Y17" s="45" t="s">
        <v>44</v>
      </c>
      <c r="Z17" s="45" t="s">
        <v>69</v>
      </c>
      <c r="AA17" s="45" t="s">
        <v>70</v>
      </c>
      <c r="AB17" s="45"/>
      <c r="AC17" s="6">
        <v>13744</v>
      </c>
      <c r="AD17" s="48">
        <f t="shared" si="5"/>
        <v>0.119368451688009</v>
      </c>
    </row>
    <row r="18" s="6" customFormat="1" ht="281" customHeight="1" spans="1:30">
      <c r="A18" s="45">
        <v>9</v>
      </c>
      <c r="B18" s="45" t="s">
        <v>82</v>
      </c>
      <c r="C18" s="45" t="s">
        <v>83</v>
      </c>
      <c r="D18" s="45" t="s">
        <v>33</v>
      </c>
      <c r="E18" s="45" t="s">
        <v>38</v>
      </c>
      <c r="F18" s="45" t="s">
        <v>39</v>
      </c>
      <c r="G18" s="45" t="s">
        <v>84</v>
      </c>
      <c r="H18" s="46" t="s">
        <v>85</v>
      </c>
      <c r="I18" s="45" t="s">
        <v>86</v>
      </c>
      <c r="J18" s="45">
        <v>12514.11</v>
      </c>
      <c r="K18" s="47">
        <v>433.41895</v>
      </c>
      <c r="L18" s="47">
        <f t="shared" si="3"/>
        <v>200</v>
      </c>
      <c r="M18" s="47">
        <f t="shared" si="4"/>
        <v>200</v>
      </c>
      <c r="N18" s="47">
        <v>200</v>
      </c>
      <c r="O18" s="47"/>
      <c r="P18" s="47"/>
      <c r="Q18" s="47"/>
      <c r="R18" s="45"/>
      <c r="S18" s="45"/>
      <c r="T18" s="45"/>
      <c r="U18" s="45"/>
      <c r="V18" s="45"/>
      <c r="W18" s="45"/>
      <c r="X18" s="45" t="s">
        <v>43</v>
      </c>
      <c r="Y18" s="45" t="s">
        <v>44</v>
      </c>
      <c r="Z18" s="45" t="s">
        <v>69</v>
      </c>
      <c r="AA18" s="45" t="s">
        <v>70</v>
      </c>
      <c r="AB18" s="45"/>
      <c r="AC18" s="6">
        <v>5250</v>
      </c>
      <c r="AD18" s="48">
        <f t="shared" si="5"/>
        <v>0.0380952380952381</v>
      </c>
    </row>
    <row r="19" s="6" customFormat="1" ht="121" customHeight="1" spans="1:30">
      <c r="A19" s="45">
        <v>10</v>
      </c>
      <c r="B19" s="45" t="s">
        <v>87</v>
      </c>
      <c r="C19" s="45" t="s">
        <v>88</v>
      </c>
      <c r="D19" s="45" t="s">
        <v>33</v>
      </c>
      <c r="E19" s="45" t="s">
        <v>89</v>
      </c>
      <c r="F19" s="45" t="s">
        <v>39</v>
      </c>
      <c r="G19" s="45" t="s">
        <v>90</v>
      </c>
      <c r="H19" s="46" t="s">
        <v>91</v>
      </c>
      <c r="I19" s="45" t="s">
        <v>92</v>
      </c>
      <c r="J19" s="45">
        <f>32673+10185</f>
        <v>42858</v>
      </c>
      <c r="K19" s="47">
        <v>1000</v>
      </c>
      <c r="L19" s="47">
        <f t="shared" si="3"/>
        <v>300</v>
      </c>
      <c r="M19" s="47">
        <f t="shared" si="4"/>
        <v>300</v>
      </c>
      <c r="N19" s="47">
        <v>300</v>
      </c>
      <c r="O19" s="47"/>
      <c r="P19" s="47"/>
      <c r="Q19" s="47"/>
      <c r="R19" s="45"/>
      <c r="S19" s="45"/>
      <c r="T19" s="45"/>
      <c r="U19" s="45"/>
      <c r="V19" s="45"/>
      <c r="W19" s="45"/>
      <c r="X19" s="45" t="s">
        <v>93</v>
      </c>
      <c r="Y19" s="45" t="s">
        <v>94</v>
      </c>
      <c r="Z19" s="45" t="s">
        <v>93</v>
      </c>
      <c r="AA19" s="45" t="s">
        <v>94</v>
      </c>
      <c r="AB19" s="45"/>
      <c r="AC19" s="6">
        <f>32673+10185</f>
        <v>42858</v>
      </c>
      <c r="AD19" s="48">
        <f t="shared" si="5"/>
        <v>0.00699986000279994</v>
      </c>
    </row>
    <row r="20" s="5" customFormat="1" ht="59" customHeight="1" spans="1:30">
      <c r="A20" s="36" t="s">
        <v>95</v>
      </c>
      <c r="B20" s="41" t="s">
        <v>96</v>
      </c>
      <c r="C20" s="42"/>
      <c r="D20" s="43"/>
      <c r="E20" s="36"/>
      <c r="F20" s="36"/>
      <c r="G20" s="36"/>
      <c r="H20" s="36">
        <v>12</v>
      </c>
      <c r="I20" s="44"/>
      <c r="J20" s="44"/>
      <c r="K20" s="38">
        <f t="shared" ref="K20:W20" si="6">SUM(K21:K32)</f>
        <v>10032</v>
      </c>
      <c r="L20" s="38">
        <f t="shared" si="6"/>
        <v>7170</v>
      </c>
      <c r="M20" s="38">
        <f t="shared" si="6"/>
        <v>7170</v>
      </c>
      <c r="N20" s="38">
        <f t="shared" si="6"/>
        <v>7170</v>
      </c>
      <c r="O20" s="38">
        <f t="shared" si="6"/>
        <v>0</v>
      </c>
      <c r="P20" s="38">
        <f t="shared" si="6"/>
        <v>0</v>
      </c>
      <c r="Q20" s="38">
        <f t="shared" si="6"/>
        <v>0</v>
      </c>
      <c r="R20" s="38">
        <f t="shared" si="6"/>
        <v>0</v>
      </c>
      <c r="S20" s="38">
        <f t="shared" si="6"/>
        <v>0</v>
      </c>
      <c r="T20" s="38">
        <f t="shared" si="6"/>
        <v>0</v>
      </c>
      <c r="U20" s="38">
        <f t="shared" si="6"/>
        <v>0</v>
      </c>
      <c r="V20" s="38">
        <f t="shared" si="6"/>
        <v>0</v>
      </c>
      <c r="W20" s="38">
        <f t="shared" si="6"/>
        <v>0</v>
      </c>
      <c r="X20" s="36"/>
      <c r="Y20" s="36"/>
      <c r="Z20" s="38"/>
      <c r="AA20" s="38"/>
      <c r="AB20" s="38"/>
    </row>
    <row r="21" s="6" customFormat="1" ht="121" customHeight="1" spans="1:30">
      <c r="A21" s="45">
        <v>11</v>
      </c>
      <c r="B21" s="45" t="s">
        <v>97</v>
      </c>
      <c r="C21" s="45" t="s">
        <v>98</v>
      </c>
      <c r="D21" s="45" t="s">
        <v>33</v>
      </c>
      <c r="E21" s="45" t="s">
        <v>38</v>
      </c>
      <c r="F21" s="45" t="s">
        <v>39</v>
      </c>
      <c r="G21" s="45" t="s">
        <v>99</v>
      </c>
      <c r="H21" s="46" t="s">
        <v>100</v>
      </c>
      <c r="I21" s="45" t="s">
        <v>101</v>
      </c>
      <c r="J21" s="45">
        <v>10</v>
      </c>
      <c r="K21" s="47">
        <v>850</v>
      </c>
      <c r="L21" s="47">
        <f>SUM(M21,U21,V21,W21)</f>
        <v>600</v>
      </c>
      <c r="M21" s="47">
        <f>SUM(N21:T21)</f>
        <v>600</v>
      </c>
      <c r="N21" s="47">
        <v>600</v>
      </c>
      <c r="O21" s="47"/>
      <c r="P21" s="47"/>
      <c r="Q21" s="47"/>
      <c r="R21" s="45"/>
      <c r="S21" s="45"/>
      <c r="T21" s="45"/>
      <c r="U21" s="45"/>
      <c r="V21" s="45"/>
      <c r="W21" s="45"/>
      <c r="X21" s="45" t="s">
        <v>102</v>
      </c>
      <c r="Y21" s="45" t="s">
        <v>103</v>
      </c>
      <c r="Z21" s="45" t="s">
        <v>104</v>
      </c>
      <c r="AA21" s="45" t="s">
        <v>105</v>
      </c>
      <c r="AB21" s="45">
        <v>4.5</v>
      </c>
      <c r="AC21" s="6"/>
      <c r="AD21" s="48"/>
    </row>
    <row r="22" s="6" customFormat="1" ht="121" customHeight="1" spans="1:30">
      <c r="A22" s="45">
        <v>12</v>
      </c>
      <c r="B22" s="45" t="s">
        <v>106</v>
      </c>
      <c r="C22" s="45" t="s">
        <v>107</v>
      </c>
      <c r="D22" s="45" t="s">
        <v>33</v>
      </c>
      <c r="E22" s="45" t="s">
        <v>38</v>
      </c>
      <c r="F22" s="45" t="s">
        <v>39</v>
      </c>
      <c r="G22" s="45" t="s">
        <v>108</v>
      </c>
      <c r="H22" s="46" t="s">
        <v>109</v>
      </c>
      <c r="I22" s="45" t="s">
        <v>101</v>
      </c>
      <c r="J22" s="45">
        <v>4.6</v>
      </c>
      <c r="K22" s="47">
        <v>390</v>
      </c>
      <c r="L22" s="47">
        <f>SUM(M22,U22,V22,W22)</f>
        <v>350</v>
      </c>
      <c r="M22" s="47">
        <f>SUM(N22:T22)</f>
        <v>350</v>
      </c>
      <c r="N22" s="47">
        <v>350</v>
      </c>
      <c r="O22" s="47"/>
      <c r="P22" s="47"/>
      <c r="Q22" s="47"/>
      <c r="R22" s="45"/>
      <c r="S22" s="45"/>
      <c r="T22" s="45"/>
      <c r="U22" s="45"/>
      <c r="V22" s="45"/>
      <c r="W22" s="45"/>
      <c r="X22" s="45" t="s">
        <v>110</v>
      </c>
      <c r="Y22" s="45" t="s">
        <v>111</v>
      </c>
      <c r="Z22" s="45" t="s">
        <v>104</v>
      </c>
      <c r="AA22" s="45" t="s">
        <v>105</v>
      </c>
      <c r="AB22" s="45"/>
      <c r="AC22" s="6"/>
      <c r="AD22" s="48"/>
    </row>
    <row r="23" s="6" customFormat="1" ht="121" customHeight="1" spans="1:30">
      <c r="A23" s="45">
        <v>13</v>
      </c>
      <c r="B23" s="45" t="s">
        <v>112</v>
      </c>
      <c r="C23" s="45" t="s">
        <v>113</v>
      </c>
      <c r="D23" s="45" t="s">
        <v>33</v>
      </c>
      <c r="E23" s="45" t="s">
        <v>38</v>
      </c>
      <c r="F23" s="45" t="s">
        <v>39</v>
      </c>
      <c r="G23" s="45" t="s">
        <v>114</v>
      </c>
      <c r="H23" s="46" t="s">
        <v>115</v>
      </c>
      <c r="I23" s="45" t="s">
        <v>101</v>
      </c>
      <c r="J23" s="45">
        <v>15</v>
      </c>
      <c r="K23" s="47">
        <v>1275</v>
      </c>
      <c r="L23" s="47">
        <f>SUM(M23,U23,V23,W23)</f>
        <v>1000</v>
      </c>
      <c r="M23" s="47">
        <f>SUM(N23:T23)</f>
        <v>1000</v>
      </c>
      <c r="N23" s="47">
        <v>1000</v>
      </c>
      <c r="O23" s="47"/>
      <c r="P23" s="47"/>
      <c r="Q23" s="47"/>
      <c r="R23" s="45"/>
      <c r="S23" s="45"/>
      <c r="T23" s="45"/>
      <c r="U23" s="45"/>
      <c r="V23" s="45"/>
      <c r="W23" s="45"/>
      <c r="X23" s="45" t="s">
        <v>116</v>
      </c>
      <c r="Y23" s="45" t="s">
        <v>117</v>
      </c>
      <c r="Z23" s="45" t="s">
        <v>104</v>
      </c>
      <c r="AA23" s="45" t="s">
        <v>105</v>
      </c>
      <c r="AB23" s="45"/>
      <c r="AC23" s="6"/>
      <c r="AD23" s="48"/>
    </row>
    <row r="24" s="6" customFormat="1" ht="121" customHeight="1" spans="1:30">
      <c r="A24" s="45">
        <v>14</v>
      </c>
      <c r="B24" s="45" t="s">
        <v>118</v>
      </c>
      <c r="C24" s="45" t="s">
        <v>119</v>
      </c>
      <c r="D24" s="45" t="s">
        <v>33</v>
      </c>
      <c r="E24" s="45" t="s">
        <v>38</v>
      </c>
      <c r="F24" s="45" t="s">
        <v>39</v>
      </c>
      <c r="G24" s="45" t="s">
        <v>120</v>
      </c>
      <c r="H24" s="46" t="s">
        <v>121</v>
      </c>
      <c r="I24" s="45" t="s">
        <v>101</v>
      </c>
      <c r="J24" s="45">
        <v>15</v>
      </c>
      <c r="K24" s="47">
        <v>1275</v>
      </c>
      <c r="L24" s="47">
        <f t="shared" ref="L24:L32" si="7">SUM(M24,U24,V24,W24)</f>
        <v>1000</v>
      </c>
      <c r="M24" s="47">
        <f t="shared" ref="M24:M32" si="8">SUM(N24:T24)</f>
        <v>1000</v>
      </c>
      <c r="N24" s="47">
        <v>1000</v>
      </c>
      <c r="O24" s="47"/>
      <c r="P24" s="47"/>
      <c r="Q24" s="47"/>
      <c r="R24" s="45"/>
      <c r="S24" s="45"/>
      <c r="T24" s="45"/>
      <c r="U24" s="45"/>
      <c r="V24" s="45"/>
      <c r="W24" s="45"/>
      <c r="X24" s="45" t="s">
        <v>122</v>
      </c>
      <c r="Y24" s="45" t="s">
        <v>123</v>
      </c>
      <c r="Z24" s="45" t="s">
        <v>104</v>
      </c>
      <c r="AA24" s="45" t="s">
        <v>105</v>
      </c>
      <c r="AB24" s="45">
        <v>4.47</v>
      </c>
      <c r="AC24" s="6"/>
      <c r="AD24" s="48"/>
    </row>
    <row r="25" s="6" customFormat="1" ht="121" customHeight="1" spans="1:30">
      <c r="A25" s="45">
        <v>15</v>
      </c>
      <c r="B25" s="45" t="s">
        <v>124</v>
      </c>
      <c r="C25" s="45" t="s">
        <v>125</v>
      </c>
      <c r="D25" s="45" t="s">
        <v>33</v>
      </c>
      <c r="E25" s="45" t="s">
        <v>38</v>
      </c>
      <c r="F25" s="45" t="s">
        <v>39</v>
      </c>
      <c r="G25" s="45" t="s">
        <v>126</v>
      </c>
      <c r="H25" s="46" t="s">
        <v>127</v>
      </c>
      <c r="I25" s="45" t="s">
        <v>101</v>
      </c>
      <c r="J25" s="45">
        <v>6.2</v>
      </c>
      <c r="K25" s="47">
        <v>527</v>
      </c>
      <c r="L25" s="47">
        <f t="shared" si="7"/>
        <v>370</v>
      </c>
      <c r="M25" s="47">
        <f t="shared" si="8"/>
        <v>370</v>
      </c>
      <c r="N25" s="47">
        <v>370</v>
      </c>
      <c r="O25" s="47"/>
      <c r="P25" s="47"/>
      <c r="Q25" s="47"/>
      <c r="R25" s="45"/>
      <c r="S25" s="45"/>
      <c r="T25" s="45"/>
      <c r="U25" s="45"/>
      <c r="V25" s="45"/>
      <c r="W25" s="45"/>
      <c r="X25" s="45" t="s">
        <v>128</v>
      </c>
      <c r="Y25" s="45" t="s">
        <v>129</v>
      </c>
      <c r="Z25" s="45" t="s">
        <v>104</v>
      </c>
      <c r="AA25" s="45" t="s">
        <v>105</v>
      </c>
      <c r="AB25" s="45"/>
      <c r="AC25" s="6"/>
      <c r="AD25" s="48"/>
    </row>
    <row r="26" s="6" customFormat="1" ht="121" customHeight="1" spans="1:30">
      <c r="A26" s="45">
        <v>16</v>
      </c>
      <c r="B26" s="45" t="s">
        <v>130</v>
      </c>
      <c r="C26" s="45" t="s">
        <v>131</v>
      </c>
      <c r="D26" s="45" t="s">
        <v>33</v>
      </c>
      <c r="E26" s="45" t="s">
        <v>38</v>
      </c>
      <c r="F26" s="45" t="s">
        <v>39</v>
      </c>
      <c r="G26" s="45" t="s">
        <v>132</v>
      </c>
      <c r="H26" s="46" t="s">
        <v>133</v>
      </c>
      <c r="I26" s="45" t="s">
        <v>101</v>
      </c>
      <c r="J26" s="45">
        <v>21</v>
      </c>
      <c r="K26" s="47">
        <v>1785</v>
      </c>
      <c r="L26" s="47">
        <f t="shared" si="7"/>
        <v>1000</v>
      </c>
      <c r="M26" s="47">
        <f t="shared" si="8"/>
        <v>1000</v>
      </c>
      <c r="N26" s="47">
        <v>1000</v>
      </c>
      <c r="O26" s="47"/>
      <c r="P26" s="47"/>
      <c r="Q26" s="47"/>
      <c r="R26" s="45"/>
      <c r="S26" s="45"/>
      <c r="T26" s="45"/>
      <c r="U26" s="45"/>
      <c r="V26" s="45"/>
      <c r="W26" s="45"/>
      <c r="X26" s="45" t="s">
        <v>134</v>
      </c>
      <c r="Y26" s="45" t="s">
        <v>135</v>
      </c>
      <c r="Z26" s="45" t="s">
        <v>104</v>
      </c>
      <c r="AA26" s="45" t="s">
        <v>105</v>
      </c>
      <c r="AB26" s="45"/>
      <c r="AC26" s="6"/>
      <c r="AD26" s="48"/>
    </row>
    <row r="27" s="6" customFormat="1" ht="121" customHeight="1" spans="1:30">
      <c r="A27" s="45">
        <v>17</v>
      </c>
      <c r="B27" s="45" t="s">
        <v>136</v>
      </c>
      <c r="C27" s="45" t="s">
        <v>137</v>
      </c>
      <c r="D27" s="45" t="s">
        <v>33</v>
      </c>
      <c r="E27" s="45" t="s">
        <v>38</v>
      </c>
      <c r="F27" s="45" t="s">
        <v>39</v>
      </c>
      <c r="G27" s="45" t="s">
        <v>138</v>
      </c>
      <c r="H27" s="46" t="s">
        <v>100</v>
      </c>
      <c r="I27" s="45" t="s">
        <v>101</v>
      </c>
      <c r="J27" s="45">
        <v>10</v>
      </c>
      <c r="K27" s="47">
        <v>850</v>
      </c>
      <c r="L27" s="47">
        <f t="shared" si="7"/>
        <v>600</v>
      </c>
      <c r="M27" s="47">
        <f t="shared" si="8"/>
        <v>600</v>
      </c>
      <c r="N27" s="47">
        <v>600</v>
      </c>
      <c r="O27" s="47"/>
      <c r="P27" s="47"/>
      <c r="Q27" s="47"/>
      <c r="R27" s="45"/>
      <c r="S27" s="45"/>
      <c r="T27" s="45"/>
      <c r="U27" s="45"/>
      <c r="V27" s="45"/>
      <c r="W27" s="45"/>
      <c r="X27" s="45" t="s">
        <v>139</v>
      </c>
      <c r="Y27" s="45" t="s">
        <v>140</v>
      </c>
      <c r="Z27" s="45" t="s">
        <v>104</v>
      </c>
      <c r="AA27" s="45" t="s">
        <v>105</v>
      </c>
      <c r="AB27" s="45"/>
      <c r="AC27" s="6"/>
      <c r="AD27" s="48"/>
    </row>
    <row r="28" s="6" customFormat="1" ht="121" customHeight="1" spans="1:30">
      <c r="A28" s="45">
        <v>18</v>
      </c>
      <c r="B28" s="45" t="s">
        <v>141</v>
      </c>
      <c r="C28" s="45" t="s">
        <v>142</v>
      </c>
      <c r="D28" s="45" t="s">
        <v>33</v>
      </c>
      <c r="E28" s="45" t="s">
        <v>38</v>
      </c>
      <c r="F28" s="45" t="s">
        <v>39</v>
      </c>
      <c r="G28" s="45" t="s">
        <v>143</v>
      </c>
      <c r="H28" s="46" t="s">
        <v>144</v>
      </c>
      <c r="I28" s="45" t="s">
        <v>145</v>
      </c>
      <c r="J28" s="45">
        <v>1</v>
      </c>
      <c r="K28" s="47">
        <v>340</v>
      </c>
      <c r="L28" s="47">
        <f t="shared" si="7"/>
        <v>340</v>
      </c>
      <c r="M28" s="47">
        <f t="shared" si="8"/>
        <v>340</v>
      </c>
      <c r="N28" s="47">
        <v>340</v>
      </c>
      <c r="O28" s="47"/>
      <c r="P28" s="47"/>
      <c r="Q28" s="47"/>
      <c r="R28" s="45"/>
      <c r="S28" s="45"/>
      <c r="T28" s="45"/>
      <c r="U28" s="45"/>
      <c r="V28" s="45"/>
      <c r="W28" s="45"/>
      <c r="X28" s="45" t="s">
        <v>146</v>
      </c>
      <c r="Y28" s="45" t="s">
        <v>147</v>
      </c>
      <c r="Z28" s="45" t="s">
        <v>104</v>
      </c>
      <c r="AA28" s="45" t="s">
        <v>105</v>
      </c>
      <c r="AB28" s="45"/>
      <c r="AC28" s="6"/>
      <c r="AD28" s="48"/>
    </row>
    <row r="29" s="6" customFormat="1" ht="147" customHeight="1" spans="1:30">
      <c r="A29" s="45">
        <v>19</v>
      </c>
      <c r="B29" s="45" t="s">
        <v>148</v>
      </c>
      <c r="C29" s="45" t="s">
        <v>149</v>
      </c>
      <c r="D29" s="45" t="s">
        <v>33</v>
      </c>
      <c r="E29" s="45" t="s">
        <v>38</v>
      </c>
      <c r="F29" s="45" t="s">
        <v>39</v>
      </c>
      <c r="G29" s="45" t="s">
        <v>150</v>
      </c>
      <c r="H29" s="46" t="s">
        <v>151</v>
      </c>
      <c r="I29" s="45" t="s">
        <v>145</v>
      </c>
      <c r="J29" s="45">
        <v>3</v>
      </c>
      <c r="K29" s="47">
        <v>800</v>
      </c>
      <c r="L29" s="47">
        <f t="shared" si="7"/>
        <v>560</v>
      </c>
      <c r="M29" s="47">
        <f t="shared" si="8"/>
        <v>560</v>
      </c>
      <c r="N29" s="47">
        <v>560</v>
      </c>
      <c r="O29" s="47"/>
      <c r="P29" s="47"/>
      <c r="Q29" s="47"/>
      <c r="R29" s="45"/>
      <c r="S29" s="45"/>
      <c r="T29" s="45"/>
      <c r="U29" s="45"/>
      <c r="V29" s="45"/>
      <c r="W29" s="45"/>
      <c r="X29" s="45" t="s">
        <v>152</v>
      </c>
      <c r="Y29" s="45" t="s">
        <v>153</v>
      </c>
      <c r="Z29" s="45" t="s">
        <v>104</v>
      </c>
      <c r="AA29" s="45" t="s">
        <v>105</v>
      </c>
      <c r="AB29" s="45"/>
      <c r="AC29" s="6"/>
      <c r="AD29" s="48"/>
    </row>
    <row r="30" s="6" customFormat="1" ht="147" customHeight="1" spans="1:30">
      <c r="A30" s="45">
        <v>20</v>
      </c>
      <c r="B30" s="45" t="s">
        <v>154</v>
      </c>
      <c r="C30" s="45" t="s">
        <v>155</v>
      </c>
      <c r="D30" s="45" t="s">
        <v>33</v>
      </c>
      <c r="E30" s="45" t="s">
        <v>38</v>
      </c>
      <c r="F30" s="45" t="s">
        <v>39</v>
      </c>
      <c r="G30" s="45" t="s">
        <v>156</v>
      </c>
      <c r="H30" s="46" t="s">
        <v>157</v>
      </c>
      <c r="I30" s="45" t="s">
        <v>145</v>
      </c>
      <c r="J30" s="45">
        <v>1</v>
      </c>
      <c r="K30" s="47">
        <v>650</v>
      </c>
      <c r="L30" s="47">
        <f t="shared" si="7"/>
        <v>450</v>
      </c>
      <c r="M30" s="47">
        <f t="shared" si="8"/>
        <v>450</v>
      </c>
      <c r="N30" s="47">
        <v>450</v>
      </c>
      <c r="O30" s="47"/>
      <c r="P30" s="47"/>
      <c r="Q30" s="47"/>
      <c r="R30" s="45"/>
      <c r="S30" s="45"/>
      <c r="T30" s="45"/>
      <c r="U30" s="45"/>
      <c r="V30" s="45"/>
      <c r="W30" s="45"/>
      <c r="X30" s="45" t="s">
        <v>158</v>
      </c>
      <c r="Y30" s="45" t="s">
        <v>159</v>
      </c>
      <c r="Z30" s="45" t="s">
        <v>104</v>
      </c>
      <c r="AA30" s="45" t="s">
        <v>105</v>
      </c>
      <c r="AB30" s="45"/>
      <c r="AC30" s="6"/>
      <c r="AD30" s="48"/>
    </row>
    <row r="31" s="6" customFormat="1" ht="118" customHeight="1" spans="1:30">
      <c r="A31" s="45">
        <v>21</v>
      </c>
      <c r="B31" s="45" t="s">
        <v>160</v>
      </c>
      <c r="C31" s="45" t="s">
        <v>161</v>
      </c>
      <c r="D31" s="45" t="s">
        <v>33</v>
      </c>
      <c r="E31" s="45" t="s">
        <v>38</v>
      </c>
      <c r="F31" s="45" t="s">
        <v>39</v>
      </c>
      <c r="G31" s="45" t="s">
        <v>162</v>
      </c>
      <c r="H31" s="46" t="s">
        <v>163</v>
      </c>
      <c r="I31" s="45" t="s">
        <v>145</v>
      </c>
      <c r="J31" s="45">
        <v>2</v>
      </c>
      <c r="K31" s="47">
        <v>900</v>
      </c>
      <c r="L31" s="47">
        <f t="shared" si="7"/>
        <v>630</v>
      </c>
      <c r="M31" s="47">
        <f t="shared" si="8"/>
        <v>630</v>
      </c>
      <c r="N31" s="47">
        <v>630</v>
      </c>
      <c r="O31" s="47"/>
      <c r="P31" s="47"/>
      <c r="Q31" s="47"/>
      <c r="R31" s="45"/>
      <c r="S31" s="45"/>
      <c r="T31" s="45"/>
      <c r="U31" s="45"/>
      <c r="V31" s="45"/>
      <c r="W31" s="45"/>
      <c r="X31" s="45" t="s">
        <v>164</v>
      </c>
      <c r="Y31" s="45" t="s">
        <v>165</v>
      </c>
      <c r="Z31" s="45" t="s">
        <v>104</v>
      </c>
      <c r="AA31" s="45" t="s">
        <v>105</v>
      </c>
      <c r="AB31" s="45"/>
      <c r="AC31" s="6"/>
      <c r="AD31" s="48"/>
    </row>
    <row r="32" s="6" customFormat="1" ht="118" customHeight="1" spans="1:30">
      <c r="A32" s="45">
        <v>22</v>
      </c>
      <c r="B32" s="45" t="s">
        <v>166</v>
      </c>
      <c r="C32" s="45" t="s">
        <v>167</v>
      </c>
      <c r="D32" s="45" t="s">
        <v>33</v>
      </c>
      <c r="E32" s="45" t="s">
        <v>38</v>
      </c>
      <c r="F32" s="45" t="s">
        <v>39</v>
      </c>
      <c r="G32" s="45" t="s">
        <v>168</v>
      </c>
      <c r="H32" s="46" t="s">
        <v>169</v>
      </c>
      <c r="I32" s="45" t="s">
        <v>145</v>
      </c>
      <c r="J32" s="45">
        <v>2</v>
      </c>
      <c r="K32" s="47">
        <v>390</v>
      </c>
      <c r="L32" s="47">
        <f t="shared" si="7"/>
        <v>270</v>
      </c>
      <c r="M32" s="47">
        <f t="shared" si="8"/>
        <v>270</v>
      </c>
      <c r="N32" s="47">
        <v>270</v>
      </c>
      <c r="O32" s="47"/>
      <c r="P32" s="47"/>
      <c r="Q32" s="47"/>
      <c r="R32" s="45"/>
      <c r="S32" s="45"/>
      <c r="T32" s="45"/>
      <c r="U32" s="45"/>
      <c r="V32" s="45"/>
      <c r="W32" s="45"/>
      <c r="X32" s="45" t="s">
        <v>102</v>
      </c>
      <c r="Y32" s="45" t="s">
        <v>103</v>
      </c>
      <c r="Z32" s="45" t="s">
        <v>104</v>
      </c>
      <c r="AA32" s="45" t="s">
        <v>105</v>
      </c>
      <c r="AB32" s="45"/>
      <c r="AC32" s="6"/>
      <c r="AD32" s="48"/>
    </row>
    <row r="33" s="5" customFormat="1" ht="59" customHeight="1" spans="1:30">
      <c r="A33" s="36" t="s">
        <v>170</v>
      </c>
      <c r="B33" s="41" t="s">
        <v>171</v>
      </c>
      <c r="C33" s="42"/>
      <c r="D33" s="43"/>
      <c r="E33" s="36"/>
      <c r="F33" s="36"/>
      <c r="G33" s="36"/>
      <c r="H33" s="36">
        <v>5</v>
      </c>
      <c r="I33" s="44"/>
      <c r="J33" s="44"/>
      <c r="K33" s="38">
        <f t="shared" ref="K33:W33" si="9">SUM(K34:K38)</f>
        <v>4834</v>
      </c>
      <c r="L33" s="38">
        <f t="shared" si="9"/>
        <v>4834</v>
      </c>
      <c r="M33" s="38">
        <f t="shared" si="9"/>
        <v>4834</v>
      </c>
      <c r="N33" s="38">
        <f t="shared" si="9"/>
        <v>4734</v>
      </c>
      <c r="O33" s="38">
        <f t="shared" si="9"/>
        <v>0</v>
      </c>
      <c r="P33" s="38">
        <f t="shared" si="9"/>
        <v>0</v>
      </c>
      <c r="Q33" s="38">
        <f t="shared" si="9"/>
        <v>0</v>
      </c>
      <c r="R33" s="38">
        <f t="shared" si="9"/>
        <v>100</v>
      </c>
      <c r="S33" s="38">
        <f t="shared" si="9"/>
        <v>0</v>
      </c>
      <c r="T33" s="38">
        <f t="shared" si="9"/>
        <v>0</v>
      </c>
      <c r="U33" s="38">
        <f t="shared" si="9"/>
        <v>0</v>
      </c>
      <c r="V33" s="38">
        <f t="shared" si="9"/>
        <v>0</v>
      </c>
      <c r="W33" s="38">
        <f t="shared" si="9"/>
        <v>0</v>
      </c>
      <c r="X33" s="36"/>
      <c r="Y33" s="36"/>
      <c r="Z33" s="38"/>
      <c r="AA33" s="38"/>
      <c r="AB33" s="38"/>
    </row>
    <row r="34" s="6" customFormat="1" ht="219" customHeight="1" spans="1:30">
      <c r="A34" s="45">
        <v>23</v>
      </c>
      <c r="B34" s="45" t="s">
        <v>172</v>
      </c>
      <c r="C34" s="45" t="s">
        <v>173</v>
      </c>
      <c r="D34" s="45" t="s">
        <v>33</v>
      </c>
      <c r="E34" s="45" t="s">
        <v>38</v>
      </c>
      <c r="F34" s="45" t="s">
        <v>39</v>
      </c>
      <c r="G34" s="45" t="s">
        <v>128</v>
      </c>
      <c r="H34" s="46" t="s">
        <v>174</v>
      </c>
      <c r="I34" s="45" t="s">
        <v>42</v>
      </c>
      <c r="J34" s="45">
        <v>2000</v>
      </c>
      <c r="K34" s="47">
        <v>200</v>
      </c>
      <c r="L34" s="47">
        <f>SUM(M34,U34,V34,W34)</f>
        <v>200</v>
      </c>
      <c r="M34" s="47">
        <f>SUM(N34:T34)</f>
        <v>200</v>
      </c>
      <c r="N34" s="47">
        <v>200</v>
      </c>
      <c r="O34" s="47"/>
      <c r="P34" s="47"/>
      <c r="Q34" s="47"/>
      <c r="R34" s="45"/>
      <c r="S34" s="45"/>
      <c r="T34" s="45"/>
      <c r="U34" s="45"/>
      <c r="V34" s="45"/>
      <c r="W34" s="45"/>
      <c r="X34" s="45" t="s">
        <v>128</v>
      </c>
      <c r="Y34" s="45" t="s">
        <v>129</v>
      </c>
      <c r="Z34" s="45" t="s">
        <v>175</v>
      </c>
      <c r="AA34" s="45" t="s">
        <v>176</v>
      </c>
      <c r="AB34" s="45"/>
      <c r="AC34" s="6"/>
      <c r="AD34" s="48"/>
    </row>
    <row r="35" s="6" customFormat="1" ht="219" customHeight="1" spans="1:30">
      <c r="A35" s="45">
        <v>24</v>
      </c>
      <c r="B35" s="45" t="s">
        <v>172</v>
      </c>
      <c r="C35" s="45" t="s">
        <v>177</v>
      </c>
      <c r="D35" s="45" t="s">
        <v>33</v>
      </c>
      <c r="E35" s="45" t="s">
        <v>38</v>
      </c>
      <c r="F35" s="45" t="s">
        <v>39</v>
      </c>
      <c r="G35" s="45" t="s">
        <v>110</v>
      </c>
      <c r="H35" s="46" t="s">
        <v>178</v>
      </c>
      <c r="I35" s="45" t="s">
        <v>42</v>
      </c>
      <c r="J35" s="45">
        <v>1040</v>
      </c>
      <c r="K35" s="47">
        <v>104</v>
      </c>
      <c r="L35" s="47">
        <f>SUM(M35,U35,V35,W35)</f>
        <v>104</v>
      </c>
      <c r="M35" s="47">
        <f>SUM(N35:T35)</f>
        <v>104</v>
      </c>
      <c r="N35" s="47">
        <v>104</v>
      </c>
      <c r="O35" s="47"/>
      <c r="P35" s="47"/>
      <c r="Q35" s="47"/>
      <c r="R35" s="45"/>
      <c r="S35" s="45"/>
      <c r="T35" s="45"/>
      <c r="U35" s="45"/>
      <c r="V35" s="45"/>
      <c r="W35" s="45"/>
      <c r="X35" s="45" t="s">
        <v>110</v>
      </c>
      <c r="Y35" s="45" t="s">
        <v>111</v>
      </c>
      <c r="Z35" s="45" t="s">
        <v>175</v>
      </c>
      <c r="AA35" s="45" t="s">
        <v>176</v>
      </c>
      <c r="AB35" s="45"/>
      <c r="AC35" s="6"/>
      <c r="AD35" s="48"/>
    </row>
    <row r="36" s="6" customFormat="1" ht="219" customHeight="1" spans="1:30">
      <c r="A36" s="45">
        <v>25</v>
      </c>
      <c r="B36" s="45" t="s">
        <v>179</v>
      </c>
      <c r="C36" s="45" t="s">
        <v>180</v>
      </c>
      <c r="D36" s="45" t="s">
        <v>33</v>
      </c>
      <c r="E36" s="45" t="s">
        <v>38</v>
      </c>
      <c r="F36" s="45" t="s">
        <v>39</v>
      </c>
      <c r="G36" s="45" t="s">
        <v>181</v>
      </c>
      <c r="H36" s="46" t="s">
        <v>182</v>
      </c>
      <c r="I36" s="45" t="s">
        <v>42</v>
      </c>
      <c r="J36" s="45">
        <v>700</v>
      </c>
      <c r="K36" s="47">
        <v>280</v>
      </c>
      <c r="L36" s="47">
        <f>SUM(M36,U36,V36,W36)</f>
        <v>280</v>
      </c>
      <c r="M36" s="47">
        <f>SUM(N36:T36)</f>
        <v>280</v>
      </c>
      <c r="N36" s="47">
        <v>180</v>
      </c>
      <c r="O36" s="47"/>
      <c r="P36" s="47"/>
      <c r="Q36" s="47"/>
      <c r="R36" s="47">
        <v>100</v>
      </c>
      <c r="S36" s="45"/>
      <c r="T36" s="45"/>
      <c r="U36" s="45"/>
      <c r="V36" s="45"/>
      <c r="W36" s="45"/>
      <c r="X36" s="45" t="s">
        <v>122</v>
      </c>
      <c r="Y36" s="45" t="s">
        <v>123</v>
      </c>
      <c r="Z36" s="45" t="s">
        <v>175</v>
      </c>
      <c r="AA36" s="45" t="s">
        <v>176</v>
      </c>
      <c r="AB36" s="45"/>
      <c r="AC36" s="6"/>
      <c r="AD36" s="48"/>
    </row>
    <row r="37" s="6" customFormat="1" ht="247" customHeight="1" spans="1:30">
      <c r="A37" s="45">
        <v>26</v>
      </c>
      <c r="B37" s="45" t="s">
        <v>183</v>
      </c>
      <c r="C37" s="45" t="s">
        <v>184</v>
      </c>
      <c r="D37" s="45" t="s">
        <v>33</v>
      </c>
      <c r="E37" s="45" t="s">
        <v>38</v>
      </c>
      <c r="F37" s="45" t="s">
        <v>39</v>
      </c>
      <c r="G37" s="45" t="s">
        <v>185</v>
      </c>
      <c r="H37" s="46" t="s">
        <v>186</v>
      </c>
      <c r="I37" s="45" t="s">
        <v>187</v>
      </c>
      <c r="J37" s="45">
        <v>25</v>
      </c>
      <c r="K37" s="47">
        <v>3000</v>
      </c>
      <c r="L37" s="47">
        <f>SUM(M37,U37,V37,W37)</f>
        <v>3000</v>
      </c>
      <c r="M37" s="47">
        <f>SUM(N37:T37)</f>
        <v>3000</v>
      </c>
      <c r="N37" s="47">
        <v>3000</v>
      </c>
      <c r="O37" s="47"/>
      <c r="P37" s="47"/>
      <c r="Q37" s="47"/>
      <c r="R37" s="45"/>
      <c r="S37" s="45"/>
      <c r="T37" s="45"/>
      <c r="U37" s="45"/>
      <c r="V37" s="45"/>
      <c r="W37" s="45"/>
      <c r="X37" s="45" t="s">
        <v>175</v>
      </c>
      <c r="Y37" s="45" t="s">
        <v>176</v>
      </c>
      <c r="Z37" s="45" t="s">
        <v>175</v>
      </c>
      <c r="AA37" s="45" t="s">
        <v>176</v>
      </c>
      <c r="AB37" s="45"/>
      <c r="AC37" s="6"/>
      <c r="AD37" s="48"/>
    </row>
    <row r="38" s="6" customFormat="1" ht="298" customHeight="1" spans="1:30">
      <c r="A38" s="45">
        <v>27</v>
      </c>
      <c r="B38" s="45" t="s">
        <v>188</v>
      </c>
      <c r="C38" s="45" t="s">
        <v>189</v>
      </c>
      <c r="D38" s="45" t="s">
        <v>33</v>
      </c>
      <c r="E38" s="45" t="s">
        <v>38</v>
      </c>
      <c r="F38" s="45" t="s">
        <v>39</v>
      </c>
      <c r="G38" s="45" t="s">
        <v>185</v>
      </c>
      <c r="H38" s="46" t="s">
        <v>190</v>
      </c>
      <c r="I38" s="45" t="s">
        <v>191</v>
      </c>
      <c r="J38" s="45">
        <v>50</v>
      </c>
      <c r="K38" s="47">
        <v>1250</v>
      </c>
      <c r="L38" s="47">
        <f>SUM(M38,U38,V38,W38)</f>
        <v>1250</v>
      </c>
      <c r="M38" s="47">
        <f>SUM(N38:T38)</f>
        <v>1250</v>
      </c>
      <c r="N38" s="47">
        <v>1250</v>
      </c>
      <c r="O38" s="47"/>
      <c r="P38" s="47"/>
      <c r="Q38" s="47"/>
      <c r="R38" s="45"/>
      <c r="S38" s="45"/>
      <c r="T38" s="45"/>
      <c r="U38" s="45"/>
      <c r="V38" s="45"/>
      <c r="W38" s="45"/>
      <c r="X38" s="45" t="s">
        <v>175</v>
      </c>
      <c r="Y38" s="45" t="s">
        <v>176</v>
      </c>
      <c r="Z38" s="45" t="s">
        <v>175</v>
      </c>
      <c r="AA38" s="45" t="s">
        <v>176</v>
      </c>
      <c r="AB38" s="45"/>
      <c r="AC38" s="6"/>
      <c r="AD38" s="48"/>
    </row>
    <row r="39" s="5" customFormat="1" ht="59" customHeight="1" spans="1:30">
      <c r="A39" s="36" t="s">
        <v>192</v>
      </c>
      <c r="B39" s="41" t="s">
        <v>193</v>
      </c>
      <c r="C39" s="42"/>
      <c r="D39" s="43"/>
      <c r="E39" s="36"/>
      <c r="F39" s="36"/>
      <c r="G39" s="36"/>
      <c r="H39" s="36">
        <v>2</v>
      </c>
      <c r="I39" s="44"/>
      <c r="J39" s="44"/>
      <c r="K39" s="38">
        <f t="shared" ref="K39:W39" si="10">SUM(K40:K41)</f>
        <v>610</v>
      </c>
      <c r="L39" s="38">
        <f t="shared" si="10"/>
        <v>610</v>
      </c>
      <c r="M39" s="38">
        <f t="shared" si="10"/>
        <v>610</v>
      </c>
      <c r="N39" s="38">
        <f t="shared" si="10"/>
        <v>610</v>
      </c>
      <c r="O39" s="38">
        <f t="shared" si="10"/>
        <v>0</v>
      </c>
      <c r="P39" s="38">
        <f t="shared" si="10"/>
        <v>0</v>
      </c>
      <c r="Q39" s="38">
        <f t="shared" si="10"/>
        <v>0</v>
      </c>
      <c r="R39" s="38">
        <f t="shared" si="10"/>
        <v>0</v>
      </c>
      <c r="S39" s="38">
        <f t="shared" si="10"/>
        <v>0</v>
      </c>
      <c r="T39" s="38">
        <f t="shared" si="10"/>
        <v>0</v>
      </c>
      <c r="U39" s="38">
        <f t="shared" si="10"/>
        <v>0</v>
      </c>
      <c r="V39" s="38">
        <f t="shared" si="10"/>
        <v>0</v>
      </c>
      <c r="W39" s="38">
        <f t="shared" si="10"/>
        <v>0</v>
      </c>
      <c r="X39" s="36"/>
      <c r="Y39" s="36"/>
      <c r="Z39" s="38"/>
      <c r="AA39" s="38"/>
      <c r="AB39" s="38"/>
    </row>
    <row r="40" s="6" customFormat="1" ht="135" customHeight="1" spans="1:30">
      <c r="A40" s="45">
        <v>28</v>
      </c>
      <c r="B40" s="45" t="s">
        <v>194</v>
      </c>
      <c r="C40" s="45" t="s">
        <v>195</v>
      </c>
      <c r="D40" s="45" t="s">
        <v>33</v>
      </c>
      <c r="E40" s="45" t="s">
        <v>65</v>
      </c>
      <c r="F40" s="45" t="s">
        <v>39</v>
      </c>
      <c r="G40" s="45" t="s">
        <v>196</v>
      </c>
      <c r="H40" s="46" t="s">
        <v>197</v>
      </c>
      <c r="I40" s="45" t="s">
        <v>145</v>
      </c>
      <c r="J40" s="45">
        <v>20</v>
      </c>
      <c r="K40" s="47">
        <v>60</v>
      </c>
      <c r="L40" s="47">
        <f>SUM(M40,U40,V40,W40)</f>
        <v>60</v>
      </c>
      <c r="M40" s="47">
        <f>SUM(N40:T40)</f>
        <v>60</v>
      </c>
      <c r="N40" s="47">
        <v>60</v>
      </c>
      <c r="O40" s="47"/>
      <c r="P40" s="47"/>
      <c r="Q40" s="47"/>
      <c r="R40" s="45"/>
      <c r="S40" s="45"/>
      <c r="T40" s="45"/>
      <c r="U40" s="45"/>
      <c r="V40" s="45"/>
      <c r="W40" s="45"/>
      <c r="X40" s="45" t="s">
        <v>198</v>
      </c>
      <c r="Y40" s="45" t="s">
        <v>199</v>
      </c>
      <c r="Z40" s="45" t="s">
        <v>93</v>
      </c>
      <c r="AA40" s="45" t="s">
        <v>94</v>
      </c>
      <c r="AB40" s="45"/>
      <c r="AC40" s="6"/>
      <c r="AD40" s="48"/>
    </row>
    <row r="41" s="6" customFormat="1" ht="176" customHeight="1" spans="1:30">
      <c r="A41" s="45">
        <v>29</v>
      </c>
      <c r="B41" s="45" t="s">
        <v>200</v>
      </c>
      <c r="C41" s="45" t="s">
        <v>201</v>
      </c>
      <c r="D41" s="45" t="s">
        <v>33</v>
      </c>
      <c r="E41" s="45" t="s">
        <v>65</v>
      </c>
      <c r="F41" s="45" t="s">
        <v>39</v>
      </c>
      <c r="G41" s="45" t="s">
        <v>202</v>
      </c>
      <c r="H41" s="46" t="s">
        <v>203</v>
      </c>
      <c r="I41" s="45" t="s">
        <v>145</v>
      </c>
      <c r="J41" s="45">
        <v>48</v>
      </c>
      <c r="K41" s="47">
        <v>550</v>
      </c>
      <c r="L41" s="47">
        <f>SUM(M41,U41,V41,W41)</f>
        <v>550</v>
      </c>
      <c r="M41" s="47">
        <f>SUM(N41:T41)</f>
        <v>550</v>
      </c>
      <c r="N41" s="47">
        <v>550</v>
      </c>
      <c r="O41" s="47"/>
      <c r="P41" s="47"/>
      <c r="Q41" s="47"/>
      <c r="R41" s="45"/>
      <c r="S41" s="45"/>
      <c r="T41" s="45"/>
      <c r="U41" s="45"/>
      <c r="V41" s="45"/>
      <c r="W41" s="45"/>
      <c r="X41" s="45" t="s">
        <v>134</v>
      </c>
      <c r="Y41" s="45" t="s">
        <v>135</v>
      </c>
      <c r="Z41" s="45" t="s">
        <v>93</v>
      </c>
      <c r="AA41" s="45" t="s">
        <v>94</v>
      </c>
      <c r="AB41" s="45"/>
      <c r="AC41" s="6"/>
      <c r="AD41" s="48"/>
    </row>
    <row r="42" s="5" customFormat="1" ht="59" customHeight="1" spans="1:30">
      <c r="A42" s="36" t="s">
        <v>204</v>
      </c>
      <c r="B42" s="41" t="s">
        <v>205</v>
      </c>
      <c r="C42" s="42"/>
      <c r="D42" s="43"/>
      <c r="E42" s="36"/>
      <c r="F42" s="36"/>
      <c r="G42" s="36"/>
      <c r="H42" s="36">
        <v>6</v>
      </c>
      <c r="I42" s="44"/>
      <c r="J42" s="44"/>
      <c r="K42" s="38">
        <f t="shared" ref="K42:W42" si="11">SUM(K43:K48)</f>
        <v>3490</v>
      </c>
      <c r="L42" s="38">
        <f t="shared" si="11"/>
        <v>3420</v>
      </c>
      <c r="M42" s="38">
        <f t="shared" si="11"/>
        <v>3420</v>
      </c>
      <c r="N42" s="38">
        <f t="shared" si="11"/>
        <v>3420</v>
      </c>
      <c r="O42" s="38">
        <f t="shared" si="11"/>
        <v>0</v>
      </c>
      <c r="P42" s="38">
        <f t="shared" si="11"/>
        <v>0</v>
      </c>
      <c r="Q42" s="38">
        <f t="shared" si="11"/>
        <v>0</v>
      </c>
      <c r="R42" s="38">
        <f t="shared" si="11"/>
        <v>0</v>
      </c>
      <c r="S42" s="38">
        <f t="shared" si="11"/>
        <v>0</v>
      </c>
      <c r="T42" s="38">
        <f t="shared" si="11"/>
        <v>0</v>
      </c>
      <c r="U42" s="38">
        <f t="shared" si="11"/>
        <v>0</v>
      </c>
      <c r="V42" s="38">
        <f t="shared" si="11"/>
        <v>0</v>
      </c>
      <c r="W42" s="38">
        <f t="shared" si="11"/>
        <v>0</v>
      </c>
      <c r="X42" s="36"/>
      <c r="Y42" s="36"/>
      <c r="Z42" s="38"/>
      <c r="AA42" s="38"/>
      <c r="AB42" s="38"/>
    </row>
    <row r="43" s="6" customFormat="1" ht="382" customHeight="1" spans="1:30">
      <c r="A43" s="45">
        <v>30</v>
      </c>
      <c r="B43" s="45" t="s">
        <v>206</v>
      </c>
      <c r="C43" s="45" t="s">
        <v>207</v>
      </c>
      <c r="D43" s="45" t="s">
        <v>33</v>
      </c>
      <c r="E43" s="45" t="s">
        <v>208</v>
      </c>
      <c r="F43" s="45" t="s">
        <v>39</v>
      </c>
      <c r="G43" s="45" t="s">
        <v>209</v>
      </c>
      <c r="H43" s="46" t="s">
        <v>210</v>
      </c>
      <c r="I43" s="45" t="s">
        <v>211</v>
      </c>
      <c r="J43" s="45">
        <v>4</v>
      </c>
      <c r="K43" s="47">
        <v>2300</v>
      </c>
      <c r="L43" s="47">
        <f t="shared" ref="L43:L48" si="12">SUM(M43,U43,V43,W43)</f>
        <v>2300</v>
      </c>
      <c r="M43" s="47">
        <f t="shared" ref="M43:M48" si="13">SUM(N43:T43)</f>
        <v>2300</v>
      </c>
      <c r="N43" s="47">
        <v>2300</v>
      </c>
      <c r="O43" s="47"/>
      <c r="P43" s="47"/>
      <c r="Q43" s="47"/>
      <c r="R43" s="45"/>
      <c r="S43" s="45"/>
      <c r="T43" s="45"/>
      <c r="U43" s="45"/>
      <c r="V43" s="45"/>
      <c r="W43" s="45"/>
      <c r="X43" s="45" t="s">
        <v>134</v>
      </c>
      <c r="Y43" s="45" t="s">
        <v>135</v>
      </c>
      <c r="Z43" s="45" t="s">
        <v>212</v>
      </c>
      <c r="AA43" s="45" t="s">
        <v>213</v>
      </c>
      <c r="AB43" s="45"/>
      <c r="AC43" s="6"/>
      <c r="AD43" s="48"/>
    </row>
    <row r="44" s="6" customFormat="1" ht="155" customHeight="1" spans="1:30">
      <c r="A44" s="45">
        <v>31</v>
      </c>
      <c r="B44" s="45" t="s">
        <v>214</v>
      </c>
      <c r="C44" s="45" t="s">
        <v>215</v>
      </c>
      <c r="D44" s="45" t="s">
        <v>33</v>
      </c>
      <c r="E44" s="45" t="s">
        <v>208</v>
      </c>
      <c r="F44" s="45" t="s">
        <v>39</v>
      </c>
      <c r="G44" s="45" t="s">
        <v>216</v>
      </c>
      <c r="H44" s="46" t="s">
        <v>217</v>
      </c>
      <c r="I44" s="45" t="s">
        <v>218</v>
      </c>
      <c r="J44" s="45">
        <v>1</v>
      </c>
      <c r="K44" s="47">
        <v>280</v>
      </c>
      <c r="L44" s="47">
        <f t="shared" si="12"/>
        <v>280</v>
      </c>
      <c r="M44" s="47">
        <f t="shared" si="13"/>
        <v>280</v>
      </c>
      <c r="N44" s="47">
        <v>280</v>
      </c>
      <c r="O44" s="47"/>
      <c r="P44" s="47"/>
      <c r="Q44" s="47"/>
      <c r="R44" s="45"/>
      <c r="S44" s="45"/>
      <c r="T44" s="45"/>
      <c r="U44" s="45"/>
      <c r="V44" s="45"/>
      <c r="W44" s="45"/>
      <c r="X44" s="45" t="s">
        <v>219</v>
      </c>
      <c r="Y44" s="45" t="s">
        <v>220</v>
      </c>
      <c r="Z44" s="45" t="s">
        <v>212</v>
      </c>
      <c r="AA44" s="45" t="s">
        <v>213</v>
      </c>
      <c r="AB44" s="45"/>
      <c r="AC44" s="6"/>
      <c r="AD44" s="48"/>
    </row>
    <row r="45" s="6" customFormat="1" ht="155" customHeight="1" spans="1:30">
      <c r="A45" s="45">
        <v>32</v>
      </c>
      <c r="B45" s="45" t="s">
        <v>221</v>
      </c>
      <c r="C45" s="45" t="s">
        <v>222</v>
      </c>
      <c r="D45" s="45" t="s">
        <v>33</v>
      </c>
      <c r="E45" s="45" t="s">
        <v>38</v>
      </c>
      <c r="F45" s="45" t="s">
        <v>39</v>
      </c>
      <c r="G45" s="45" t="s">
        <v>223</v>
      </c>
      <c r="H45" s="46" t="s">
        <v>224</v>
      </c>
      <c r="I45" s="45" t="s">
        <v>225</v>
      </c>
      <c r="J45" s="45">
        <v>1807</v>
      </c>
      <c r="K45" s="47">
        <v>270</v>
      </c>
      <c r="L45" s="47">
        <f t="shared" si="12"/>
        <v>270</v>
      </c>
      <c r="M45" s="47">
        <f t="shared" si="13"/>
        <v>270</v>
      </c>
      <c r="N45" s="47">
        <v>270</v>
      </c>
      <c r="O45" s="47"/>
      <c r="P45" s="47"/>
      <c r="Q45" s="47"/>
      <c r="R45" s="45"/>
      <c r="S45" s="45"/>
      <c r="T45" s="45"/>
      <c r="U45" s="45"/>
      <c r="V45" s="45"/>
      <c r="W45" s="45"/>
      <c r="X45" s="45" t="s">
        <v>134</v>
      </c>
      <c r="Y45" s="45" t="s">
        <v>135</v>
      </c>
      <c r="Z45" s="45" t="s">
        <v>61</v>
      </c>
      <c r="AA45" s="45" t="s">
        <v>62</v>
      </c>
      <c r="AB45" s="45"/>
      <c r="AC45" s="6"/>
      <c r="AD45" s="48"/>
    </row>
    <row r="46" s="6" customFormat="1" ht="110" customHeight="1" spans="1:30">
      <c r="A46" s="45">
        <v>33</v>
      </c>
      <c r="B46" s="45" t="s">
        <v>226</v>
      </c>
      <c r="C46" s="45" t="s">
        <v>227</v>
      </c>
      <c r="D46" s="45" t="s">
        <v>33</v>
      </c>
      <c r="E46" s="45" t="s">
        <v>38</v>
      </c>
      <c r="F46" s="45" t="s">
        <v>39</v>
      </c>
      <c r="G46" s="45" t="s">
        <v>228</v>
      </c>
      <c r="H46" s="46" t="s">
        <v>229</v>
      </c>
      <c r="I46" s="45" t="s">
        <v>101</v>
      </c>
      <c r="J46" s="45">
        <v>2.6</v>
      </c>
      <c r="K46" s="47">
        <v>40</v>
      </c>
      <c r="L46" s="47">
        <f t="shared" si="12"/>
        <v>40</v>
      </c>
      <c r="M46" s="47">
        <f t="shared" si="13"/>
        <v>40</v>
      </c>
      <c r="N46" s="47">
        <v>40</v>
      </c>
      <c r="O46" s="47"/>
      <c r="P46" s="47"/>
      <c r="Q46" s="47"/>
      <c r="R46" s="45"/>
      <c r="S46" s="45"/>
      <c r="T46" s="45"/>
      <c r="U46" s="45"/>
      <c r="V46" s="45"/>
      <c r="W46" s="45"/>
      <c r="X46" s="45" t="s">
        <v>102</v>
      </c>
      <c r="Y46" s="45" t="s">
        <v>103</v>
      </c>
      <c r="Z46" s="45" t="s">
        <v>61</v>
      </c>
      <c r="AA46" s="45" t="s">
        <v>62</v>
      </c>
      <c r="AB46" s="45"/>
      <c r="AC46" s="6"/>
      <c r="AD46" s="48"/>
    </row>
    <row r="47" s="6" customFormat="1" ht="155" customHeight="1" spans="1:30">
      <c r="A47" s="45">
        <v>34</v>
      </c>
      <c r="B47" s="45" t="s">
        <v>230</v>
      </c>
      <c r="C47" s="45" t="s">
        <v>231</v>
      </c>
      <c r="D47" s="45" t="s">
        <v>33</v>
      </c>
      <c r="E47" s="45" t="s">
        <v>232</v>
      </c>
      <c r="F47" s="45" t="s">
        <v>39</v>
      </c>
      <c r="G47" s="45" t="s">
        <v>233</v>
      </c>
      <c r="H47" s="46" t="s">
        <v>234</v>
      </c>
      <c r="I47" s="45" t="s">
        <v>235</v>
      </c>
      <c r="J47" s="45">
        <v>1200</v>
      </c>
      <c r="K47" s="47">
        <v>350</v>
      </c>
      <c r="L47" s="47">
        <f t="shared" si="12"/>
        <v>280</v>
      </c>
      <c r="M47" s="47">
        <f t="shared" si="13"/>
        <v>280</v>
      </c>
      <c r="N47" s="47">
        <v>280</v>
      </c>
      <c r="O47" s="47"/>
      <c r="P47" s="47"/>
      <c r="Q47" s="47"/>
      <c r="R47" s="45"/>
      <c r="S47" s="45"/>
      <c r="T47" s="45"/>
      <c r="U47" s="45"/>
      <c r="V47" s="45"/>
      <c r="W47" s="45"/>
      <c r="X47" s="45" t="s">
        <v>236</v>
      </c>
      <c r="Y47" s="45" t="s">
        <v>237</v>
      </c>
      <c r="Z47" s="45" t="s">
        <v>212</v>
      </c>
      <c r="AA47" s="45" t="s">
        <v>213</v>
      </c>
      <c r="AB47" s="45"/>
      <c r="AC47" s="6"/>
      <c r="AD47" s="48"/>
    </row>
    <row r="48" s="6" customFormat="1" ht="155" customHeight="1" spans="1:30">
      <c r="A48" s="45">
        <v>35</v>
      </c>
      <c r="B48" s="45" t="s">
        <v>238</v>
      </c>
      <c r="C48" s="45" t="s">
        <v>239</v>
      </c>
      <c r="D48" s="45" t="s">
        <v>33</v>
      </c>
      <c r="E48" s="45" t="s">
        <v>38</v>
      </c>
      <c r="F48" s="45" t="s">
        <v>39</v>
      </c>
      <c r="G48" s="45" t="s">
        <v>240</v>
      </c>
      <c r="H48" s="46" t="s">
        <v>241</v>
      </c>
      <c r="I48" s="45" t="s">
        <v>42</v>
      </c>
      <c r="J48" s="45">
        <v>100</v>
      </c>
      <c r="K48" s="47">
        <v>250</v>
      </c>
      <c r="L48" s="47">
        <f t="shared" si="12"/>
        <v>250</v>
      </c>
      <c r="M48" s="47">
        <f t="shared" si="13"/>
        <v>250</v>
      </c>
      <c r="N48" s="47">
        <v>250</v>
      </c>
      <c r="O48" s="47"/>
      <c r="P48" s="47"/>
      <c r="Q48" s="47"/>
      <c r="R48" s="45"/>
      <c r="S48" s="45"/>
      <c r="T48" s="45"/>
      <c r="U48" s="45"/>
      <c r="V48" s="45"/>
      <c r="W48" s="45"/>
      <c r="X48" s="45" t="s">
        <v>242</v>
      </c>
      <c r="Y48" s="45" t="s">
        <v>243</v>
      </c>
      <c r="Z48" s="45" t="s">
        <v>61</v>
      </c>
      <c r="AA48" s="45" t="s">
        <v>62</v>
      </c>
      <c r="AB48" s="45"/>
      <c r="AC48" s="6"/>
      <c r="AD48" s="48"/>
    </row>
    <row r="49" s="5" customFormat="1" ht="59" customHeight="1" spans="1:30">
      <c r="A49" s="36" t="s">
        <v>244</v>
      </c>
      <c r="B49" s="41" t="s">
        <v>245</v>
      </c>
      <c r="C49" s="42"/>
      <c r="D49" s="43"/>
      <c r="E49" s="36"/>
      <c r="F49" s="36"/>
      <c r="G49" s="36"/>
      <c r="H49" s="36">
        <v>5</v>
      </c>
      <c r="I49" s="44"/>
      <c r="J49" s="44"/>
      <c r="K49" s="38">
        <f t="shared" ref="K49:W49" si="14">SUM(K50:K54)</f>
        <v>2080</v>
      </c>
      <c r="L49" s="38">
        <f t="shared" si="14"/>
        <v>1840</v>
      </c>
      <c r="M49" s="38">
        <f t="shared" si="14"/>
        <v>1840</v>
      </c>
      <c r="N49" s="38">
        <f t="shared" si="14"/>
        <v>1840</v>
      </c>
      <c r="O49" s="38">
        <f t="shared" si="14"/>
        <v>0</v>
      </c>
      <c r="P49" s="38">
        <f t="shared" si="14"/>
        <v>0</v>
      </c>
      <c r="Q49" s="38">
        <f t="shared" si="14"/>
        <v>0</v>
      </c>
      <c r="R49" s="38">
        <f t="shared" si="14"/>
        <v>0</v>
      </c>
      <c r="S49" s="38">
        <f t="shared" si="14"/>
        <v>0</v>
      </c>
      <c r="T49" s="38">
        <f t="shared" si="14"/>
        <v>0</v>
      </c>
      <c r="U49" s="38">
        <f t="shared" si="14"/>
        <v>0</v>
      </c>
      <c r="V49" s="38">
        <f t="shared" si="14"/>
        <v>0</v>
      </c>
      <c r="W49" s="38">
        <f t="shared" si="14"/>
        <v>0</v>
      </c>
      <c r="X49" s="36"/>
      <c r="Y49" s="36"/>
      <c r="Z49" s="38"/>
      <c r="AA49" s="38"/>
      <c r="AB49" s="38"/>
    </row>
    <row r="50" s="6" customFormat="1" ht="145" customHeight="1" spans="1:30">
      <c r="A50" s="45">
        <v>36</v>
      </c>
      <c r="B50" s="45" t="s">
        <v>246</v>
      </c>
      <c r="C50" s="45" t="s">
        <v>247</v>
      </c>
      <c r="D50" s="45" t="s">
        <v>33</v>
      </c>
      <c r="E50" s="45" t="s">
        <v>65</v>
      </c>
      <c r="F50" s="45" t="s">
        <v>248</v>
      </c>
      <c r="G50" s="45" t="s">
        <v>249</v>
      </c>
      <c r="H50" s="46" t="s">
        <v>250</v>
      </c>
      <c r="I50" s="45" t="s">
        <v>251</v>
      </c>
      <c r="J50" s="45">
        <v>20</v>
      </c>
      <c r="K50" s="47">
        <v>800</v>
      </c>
      <c r="L50" s="47">
        <f>SUM(M50,U50:W50)</f>
        <v>800</v>
      </c>
      <c r="M50" s="47">
        <f>SUM(N50:T50)</f>
        <v>800</v>
      </c>
      <c r="N50" s="47">
        <v>800</v>
      </c>
      <c r="O50" s="47"/>
      <c r="P50" s="47"/>
      <c r="Q50" s="47"/>
      <c r="R50" s="45"/>
      <c r="S50" s="45"/>
      <c r="T50" s="45"/>
      <c r="U50" s="45"/>
      <c r="V50" s="45"/>
      <c r="W50" s="45"/>
      <c r="X50" s="45" t="s">
        <v>69</v>
      </c>
      <c r="Y50" s="45" t="s">
        <v>70</v>
      </c>
      <c r="Z50" s="45" t="s">
        <v>93</v>
      </c>
      <c r="AA50" s="45" t="s">
        <v>94</v>
      </c>
      <c r="AB50" s="45"/>
      <c r="AC50" s="6"/>
      <c r="AD50" s="48"/>
    </row>
    <row r="51" s="6" customFormat="1" ht="145" customHeight="1" spans="1:30">
      <c r="A51" s="45">
        <v>37</v>
      </c>
      <c r="B51" s="45" t="s">
        <v>252</v>
      </c>
      <c r="C51" s="45" t="s">
        <v>253</v>
      </c>
      <c r="D51" s="45" t="s">
        <v>33</v>
      </c>
      <c r="E51" s="45" t="s">
        <v>65</v>
      </c>
      <c r="F51" s="45" t="s">
        <v>39</v>
      </c>
      <c r="G51" s="45" t="s">
        <v>249</v>
      </c>
      <c r="H51" s="46" t="s">
        <v>254</v>
      </c>
      <c r="I51" s="45" t="s">
        <v>255</v>
      </c>
      <c r="J51" s="45">
        <v>1</v>
      </c>
      <c r="K51" s="47">
        <v>200</v>
      </c>
      <c r="L51" s="47">
        <f>SUM(M51,U51:W51)</f>
        <v>200</v>
      </c>
      <c r="M51" s="47">
        <f>SUM(N51:T51)</f>
        <v>200</v>
      </c>
      <c r="N51" s="47">
        <v>200</v>
      </c>
      <c r="O51" s="47"/>
      <c r="P51" s="47"/>
      <c r="Q51" s="47"/>
      <c r="R51" s="45"/>
      <c r="S51" s="45"/>
      <c r="T51" s="45"/>
      <c r="U51" s="45"/>
      <c r="V51" s="45"/>
      <c r="W51" s="45"/>
      <c r="X51" s="45" t="s">
        <v>69</v>
      </c>
      <c r="Y51" s="45" t="s">
        <v>70</v>
      </c>
      <c r="Z51" s="45" t="s">
        <v>93</v>
      </c>
      <c r="AA51" s="45" t="s">
        <v>94</v>
      </c>
      <c r="AB51" s="45"/>
      <c r="AC51" s="6"/>
      <c r="AD51" s="48"/>
    </row>
    <row r="52" s="6" customFormat="1" ht="190" customHeight="1" spans="1:30">
      <c r="A52" s="45">
        <v>38</v>
      </c>
      <c r="B52" s="45" t="s">
        <v>256</v>
      </c>
      <c r="C52" s="45" t="s">
        <v>257</v>
      </c>
      <c r="D52" s="45" t="s">
        <v>33</v>
      </c>
      <c r="E52" s="45" t="s">
        <v>258</v>
      </c>
      <c r="F52" s="45" t="s">
        <v>39</v>
      </c>
      <c r="G52" s="45" t="s">
        <v>216</v>
      </c>
      <c r="H52" s="46" t="s">
        <v>259</v>
      </c>
      <c r="I52" s="45" t="s">
        <v>145</v>
      </c>
      <c r="J52" s="45">
        <v>1</v>
      </c>
      <c r="K52" s="47">
        <v>380</v>
      </c>
      <c r="L52" s="47">
        <f>SUM(M52,U52:W52)</f>
        <v>260</v>
      </c>
      <c r="M52" s="47">
        <f>SUM(N52:T52)</f>
        <v>260</v>
      </c>
      <c r="N52" s="47">
        <v>260</v>
      </c>
      <c r="O52" s="47"/>
      <c r="P52" s="47">
        <v>0</v>
      </c>
      <c r="Q52" s="47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 t="s">
        <v>219</v>
      </c>
      <c r="Y52" s="45" t="s">
        <v>220</v>
      </c>
      <c r="Z52" s="45" t="s">
        <v>69</v>
      </c>
      <c r="AA52" s="45" t="s">
        <v>70</v>
      </c>
      <c r="AB52" s="45"/>
      <c r="AC52" s="6"/>
      <c r="AD52" s="48"/>
    </row>
    <row r="53" s="6" customFormat="1" ht="145" customHeight="1" spans="1:30">
      <c r="A53" s="45">
        <v>39</v>
      </c>
      <c r="B53" s="45" t="s">
        <v>260</v>
      </c>
      <c r="C53" s="45" t="s">
        <v>261</v>
      </c>
      <c r="D53" s="45" t="s">
        <v>33</v>
      </c>
      <c r="E53" s="45" t="s">
        <v>258</v>
      </c>
      <c r="F53" s="45" t="s">
        <v>39</v>
      </c>
      <c r="G53" s="45" t="s">
        <v>262</v>
      </c>
      <c r="H53" s="46" t="s">
        <v>263</v>
      </c>
      <c r="I53" s="45" t="s">
        <v>145</v>
      </c>
      <c r="J53" s="45">
        <v>8</v>
      </c>
      <c r="K53" s="47">
        <v>400</v>
      </c>
      <c r="L53" s="47">
        <f>SUM(M53,U53:W53)</f>
        <v>280</v>
      </c>
      <c r="M53" s="47">
        <f>SUM(N53:T53)</f>
        <v>280</v>
      </c>
      <c r="N53" s="47">
        <v>280</v>
      </c>
      <c r="O53" s="47"/>
      <c r="P53" s="47"/>
      <c r="Q53" s="47"/>
      <c r="R53" s="45"/>
      <c r="S53" s="45"/>
      <c r="T53" s="45"/>
      <c r="U53" s="45"/>
      <c r="V53" s="45"/>
      <c r="W53" s="45"/>
      <c r="X53" s="45" t="s">
        <v>164</v>
      </c>
      <c r="Y53" s="45" t="s">
        <v>165</v>
      </c>
      <c r="Z53" s="45" t="s">
        <v>69</v>
      </c>
      <c r="AA53" s="45" t="s">
        <v>70</v>
      </c>
      <c r="AB53" s="45"/>
      <c r="AC53" s="6"/>
      <c r="AD53" s="48"/>
    </row>
    <row r="54" s="6" customFormat="1" ht="172" customHeight="1" spans="1:30">
      <c r="A54" s="45">
        <v>40</v>
      </c>
      <c r="B54" s="45" t="s">
        <v>264</v>
      </c>
      <c r="C54" s="45" t="s">
        <v>265</v>
      </c>
      <c r="D54" s="45" t="s">
        <v>33</v>
      </c>
      <c r="E54" s="45" t="s">
        <v>258</v>
      </c>
      <c r="F54" s="45" t="s">
        <v>39</v>
      </c>
      <c r="G54" s="45" t="s">
        <v>266</v>
      </c>
      <c r="H54" s="46" t="s">
        <v>267</v>
      </c>
      <c r="I54" s="45" t="s">
        <v>145</v>
      </c>
      <c r="J54" s="45">
        <v>1</v>
      </c>
      <c r="K54" s="47">
        <v>300</v>
      </c>
      <c r="L54" s="47">
        <f>SUM(M54,U54:W54)</f>
        <v>300</v>
      </c>
      <c r="M54" s="47">
        <f>SUM(N54:T54)</f>
        <v>300</v>
      </c>
      <c r="N54" s="47">
        <v>300</v>
      </c>
      <c r="O54" s="47"/>
      <c r="P54" s="47"/>
      <c r="Q54" s="47"/>
      <c r="R54" s="45"/>
      <c r="S54" s="45"/>
      <c r="T54" s="45"/>
      <c r="U54" s="45"/>
      <c r="V54" s="45"/>
      <c r="W54" s="45"/>
      <c r="X54" s="45" t="s">
        <v>164</v>
      </c>
      <c r="Y54" s="45" t="s">
        <v>165</v>
      </c>
      <c r="Z54" s="45" t="s">
        <v>69</v>
      </c>
      <c r="AA54" s="45" t="s">
        <v>70</v>
      </c>
      <c r="AB54" s="45"/>
      <c r="AC54" s="6"/>
      <c r="AD54" s="48"/>
    </row>
    <row r="55" s="5" customFormat="1" ht="59" customHeight="1" spans="1:30">
      <c r="A55" s="36" t="s">
        <v>268</v>
      </c>
      <c r="B55" s="41" t="s">
        <v>269</v>
      </c>
      <c r="C55" s="42"/>
      <c r="D55" s="43"/>
      <c r="E55" s="36"/>
      <c r="F55" s="36"/>
      <c r="G55" s="36"/>
      <c r="H55" s="36">
        <v>6</v>
      </c>
      <c r="I55" s="44"/>
      <c r="J55" s="44"/>
      <c r="K55" s="38">
        <f t="shared" ref="K55:W55" si="15">SUM(K56:K61)</f>
        <v>2600</v>
      </c>
      <c r="L55" s="38">
        <f t="shared" si="15"/>
        <v>1820</v>
      </c>
      <c r="M55" s="38">
        <f t="shared" si="15"/>
        <v>1820</v>
      </c>
      <c r="N55" s="38">
        <f t="shared" si="15"/>
        <v>1820</v>
      </c>
      <c r="O55" s="38">
        <f t="shared" si="15"/>
        <v>0</v>
      </c>
      <c r="P55" s="38">
        <f t="shared" si="15"/>
        <v>0</v>
      </c>
      <c r="Q55" s="38">
        <f t="shared" si="15"/>
        <v>0</v>
      </c>
      <c r="R55" s="38">
        <f t="shared" si="15"/>
        <v>0</v>
      </c>
      <c r="S55" s="38">
        <f t="shared" si="15"/>
        <v>0</v>
      </c>
      <c r="T55" s="38">
        <f t="shared" si="15"/>
        <v>0</v>
      </c>
      <c r="U55" s="38">
        <f t="shared" si="15"/>
        <v>0</v>
      </c>
      <c r="V55" s="38">
        <f t="shared" si="15"/>
        <v>0</v>
      </c>
      <c r="W55" s="38">
        <f t="shared" si="15"/>
        <v>0</v>
      </c>
      <c r="X55" s="36"/>
      <c r="Y55" s="36"/>
      <c r="Z55" s="38"/>
      <c r="AA55" s="38"/>
      <c r="AB55" s="38"/>
    </row>
    <row r="56" s="6" customFormat="1" ht="146" customHeight="1" spans="1:30">
      <c r="A56" s="45">
        <v>41</v>
      </c>
      <c r="B56" s="45" t="s">
        <v>270</v>
      </c>
      <c r="C56" s="45" t="s">
        <v>271</v>
      </c>
      <c r="D56" s="45" t="s">
        <v>33</v>
      </c>
      <c r="E56" s="45" t="s">
        <v>272</v>
      </c>
      <c r="F56" s="45" t="s">
        <v>39</v>
      </c>
      <c r="G56" s="45" t="s">
        <v>273</v>
      </c>
      <c r="H56" s="46" t="s">
        <v>274</v>
      </c>
      <c r="I56" s="45" t="s">
        <v>275</v>
      </c>
      <c r="J56" s="45">
        <v>4</v>
      </c>
      <c r="K56" s="47">
        <v>200</v>
      </c>
      <c r="L56" s="47">
        <f t="shared" ref="L56:L61" si="16">SUM(M56,U56:W56)</f>
        <v>200</v>
      </c>
      <c r="M56" s="47">
        <f t="shared" ref="M56:M61" si="17">SUM(N56:T56)</f>
        <v>200</v>
      </c>
      <c r="N56" s="47">
        <v>200</v>
      </c>
      <c r="O56" s="47"/>
      <c r="P56" s="47"/>
      <c r="Q56" s="47"/>
      <c r="R56" s="45"/>
      <c r="S56" s="45"/>
      <c r="T56" s="45"/>
      <c r="U56" s="45"/>
      <c r="V56" s="45"/>
      <c r="W56" s="45"/>
      <c r="X56" s="45" t="s">
        <v>276</v>
      </c>
      <c r="Y56" s="45" t="s">
        <v>277</v>
      </c>
      <c r="Z56" s="45" t="s">
        <v>278</v>
      </c>
      <c r="AA56" s="45" t="s">
        <v>279</v>
      </c>
      <c r="AB56" s="45"/>
      <c r="AC56" s="6"/>
      <c r="AD56" s="48"/>
    </row>
    <row r="57" s="6" customFormat="1" ht="263" customHeight="1" spans="1:30">
      <c r="A57" s="45">
        <v>42</v>
      </c>
      <c r="B57" s="45" t="s">
        <v>280</v>
      </c>
      <c r="C57" s="45" t="s">
        <v>281</v>
      </c>
      <c r="D57" s="45" t="s">
        <v>33</v>
      </c>
      <c r="E57" s="45" t="s">
        <v>272</v>
      </c>
      <c r="F57" s="45" t="s">
        <v>39</v>
      </c>
      <c r="G57" s="45" t="s">
        <v>282</v>
      </c>
      <c r="H57" s="46" t="s">
        <v>283</v>
      </c>
      <c r="I57" s="45" t="s">
        <v>275</v>
      </c>
      <c r="J57" s="45">
        <v>13</v>
      </c>
      <c r="K57" s="47">
        <v>400</v>
      </c>
      <c r="L57" s="47">
        <f t="shared" si="16"/>
        <v>400</v>
      </c>
      <c r="M57" s="47">
        <f t="shared" si="17"/>
        <v>400</v>
      </c>
      <c r="N57" s="47">
        <v>400</v>
      </c>
      <c r="O57" s="47"/>
      <c r="P57" s="47"/>
      <c r="Q57" s="47"/>
      <c r="R57" s="45"/>
      <c r="S57" s="45"/>
      <c r="T57" s="45"/>
      <c r="U57" s="45"/>
      <c r="V57" s="45"/>
      <c r="W57" s="45"/>
      <c r="X57" s="45" t="s">
        <v>122</v>
      </c>
      <c r="Y57" s="45" t="s">
        <v>123</v>
      </c>
      <c r="Z57" s="45" t="s">
        <v>278</v>
      </c>
      <c r="AA57" s="45" t="s">
        <v>284</v>
      </c>
      <c r="AB57" s="45"/>
      <c r="AC57" s="6"/>
      <c r="AD57" s="48"/>
    </row>
    <row r="58" s="6" customFormat="1" ht="138" customHeight="1" spans="1:30">
      <c r="A58" s="45">
        <v>43</v>
      </c>
      <c r="B58" s="45" t="s">
        <v>285</v>
      </c>
      <c r="C58" s="45" t="s">
        <v>286</v>
      </c>
      <c r="D58" s="45" t="s">
        <v>33</v>
      </c>
      <c r="E58" s="45" t="s">
        <v>287</v>
      </c>
      <c r="F58" s="45" t="s">
        <v>39</v>
      </c>
      <c r="G58" s="45" t="s">
        <v>150</v>
      </c>
      <c r="H58" s="46" t="s">
        <v>288</v>
      </c>
      <c r="I58" s="45" t="s">
        <v>235</v>
      </c>
      <c r="J58" s="45">
        <v>1800</v>
      </c>
      <c r="K58" s="47">
        <v>300</v>
      </c>
      <c r="L58" s="47">
        <f t="shared" si="16"/>
        <v>300</v>
      </c>
      <c r="M58" s="47">
        <f t="shared" si="17"/>
        <v>300</v>
      </c>
      <c r="N58" s="47">
        <v>300</v>
      </c>
      <c r="O58" s="47"/>
      <c r="P58" s="47"/>
      <c r="Q58" s="47"/>
      <c r="R58" s="45"/>
      <c r="S58" s="45"/>
      <c r="T58" s="45"/>
      <c r="U58" s="45"/>
      <c r="V58" s="45"/>
      <c r="W58" s="45"/>
      <c r="X58" s="45" t="s">
        <v>152</v>
      </c>
      <c r="Y58" s="45" t="s">
        <v>153</v>
      </c>
      <c r="Z58" s="45" t="s">
        <v>289</v>
      </c>
      <c r="AA58" s="45" t="s">
        <v>290</v>
      </c>
      <c r="AB58" s="45"/>
      <c r="AC58" s="6"/>
      <c r="AD58" s="48"/>
    </row>
    <row r="59" s="6" customFormat="1" ht="140" customHeight="1" spans="1:30">
      <c r="A59" s="45">
        <v>44</v>
      </c>
      <c r="B59" s="45" t="s">
        <v>291</v>
      </c>
      <c r="C59" s="45" t="s">
        <v>292</v>
      </c>
      <c r="D59" s="45" t="s">
        <v>33</v>
      </c>
      <c r="E59" s="45" t="s">
        <v>272</v>
      </c>
      <c r="F59" s="45" t="s">
        <v>39</v>
      </c>
      <c r="G59" s="45" t="s">
        <v>293</v>
      </c>
      <c r="H59" s="46" t="s">
        <v>294</v>
      </c>
      <c r="I59" s="45" t="s">
        <v>275</v>
      </c>
      <c r="J59" s="45">
        <v>9</v>
      </c>
      <c r="K59" s="47">
        <v>300</v>
      </c>
      <c r="L59" s="47">
        <f t="shared" si="16"/>
        <v>300</v>
      </c>
      <c r="M59" s="47">
        <f t="shared" si="17"/>
        <v>300</v>
      </c>
      <c r="N59" s="47">
        <v>300</v>
      </c>
      <c r="O59" s="47"/>
      <c r="P59" s="47"/>
      <c r="Q59" s="47"/>
      <c r="R59" s="45"/>
      <c r="S59" s="45"/>
      <c r="T59" s="45"/>
      <c r="U59" s="45"/>
      <c r="V59" s="45"/>
      <c r="W59" s="45"/>
      <c r="X59" s="45" t="s">
        <v>116</v>
      </c>
      <c r="Y59" s="45" t="s">
        <v>117</v>
      </c>
      <c r="Z59" s="45" t="s">
        <v>278</v>
      </c>
      <c r="AA59" s="45" t="s">
        <v>279</v>
      </c>
      <c r="AB59" s="45"/>
      <c r="AC59" s="6"/>
      <c r="AD59" s="48"/>
    </row>
    <row r="60" s="6" customFormat="1" ht="120" customHeight="1" spans="1:30">
      <c r="A60" s="45">
        <v>45</v>
      </c>
      <c r="B60" s="45" t="s">
        <v>295</v>
      </c>
      <c r="C60" s="45" t="s">
        <v>296</v>
      </c>
      <c r="D60" s="45" t="s">
        <v>33</v>
      </c>
      <c r="E60" s="45" t="s">
        <v>287</v>
      </c>
      <c r="F60" s="45" t="s">
        <v>39</v>
      </c>
      <c r="G60" s="45" t="s">
        <v>297</v>
      </c>
      <c r="H60" s="46" t="s">
        <v>298</v>
      </c>
      <c r="I60" s="45" t="s">
        <v>235</v>
      </c>
      <c r="J60" s="45">
        <v>800</v>
      </c>
      <c r="K60" s="47">
        <v>100</v>
      </c>
      <c r="L60" s="47">
        <f t="shared" si="16"/>
        <v>100</v>
      </c>
      <c r="M60" s="47">
        <f t="shared" si="17"/>
        <v>100</v>
      </c>
      <c r="N60" s="47">
        <v>100</v>
      </c>
      <c r="O60" s="47"/>
      <c r="P60" s="47"/>
      <c r="Q60" s="47"/>
      <c r="R60" s="45"/>
      <c r="S60" s="45"/>
      <c r="T60" s="45"/>
      <c r="U60" s="45"/>
      <c r="V60" s="45"/>
      <c r="W60" s="45"/>
      <c r="X60" s="45" t="s">
        <v>299</v>
      </c>
      <c r="Y60" s="45" t="s">
        <v>300</v>
      </c>
      <c r="Z60" s="45" t="s">
        <v>289</v>
      </c>
      <c r="AA60" s="45" t="s">
        <v>290</v>
      </c>
      <c r="AB60" s="45"/>
      <c r="AC60" s="6"/>
      <c r="AD60" s="48"/>
    </row>
    <row r="61" s="6" customFormat="1" ht="120" customHeight="1" spans="1:30">
      <c r="A61" s="45">
        <v>46</v>
      </c>
      <c r="B61" s="45" t="s">
        <v>301</v>
      </c>
      <c r="C61" s="45" t="s">
        <v>302</v>
      </c>
      <c r="D61" s="45" t="s">
        <v>33</v>
      </c>
      <c r="E61" s="45" t="s">
        <v>287</v>
      </c>
      <c r="F61" s="45" t="s">
        <v>39</v>
      </c>
      <c r="G61" s="45" t="s">
        <v>303</v>
      </c>
      <c r="H61" s="46" t="s">
        <v>304</v>
      </c>
      <c r="I61" s="45" t="s">
        <v>235</v>
      </c>
      <c r="J61" s="45">
        <v>4500</v>
      </c>
      <c r="K61" s="47">
        <v>1300</v>
      </c>
      <c r="L61" s="47">
        <f t="shared" si="16"/>
        <v>520</v>
      </c>
      <c r="M61" s="47">
        <f t="shared" si="17"/>
        <v>520</v>
      </c>
      <c r="N61" s="47">
        <v>520</v>
      </c>
      <c r="O61" s="47"/>
      <c r="P61" s="47"/>
      <c r="Q61" s="47"/>
      <c r="R61" s="45"/>
      <c r="S61" s="45"/>
      <c r="T61" s="45"/>
      <c r="U61" s="45"/>
      <c r="V61" s="45"/>
      <c r="W61" s="45"/>
      <c r="X61" s="45" t="s">
        <v>305</v>
      </c>
      <c r="Y61" s="45" t="s">
        <v>306</v>
      </c>
      <c r="Z61" s="45" t="s">
        <v>289</v>
      </c>
      <c r="AA61" s="45" t="s">
        <v>290</v>
      </c>
      <c r="AB61" s="45"/>
      <c r="AC61" s="6"/>
      <c r="AD61" s="48"/>
    </row>
    <row r="62" s="5" customFormat="1" ht="59" customHeight="1" spans="1:30">
      <c r="A62" s="36" t="s">
        <v>307</v>
      </c>
      <c r="B62" s="41" t="s">
        <v>308</v>
      </c>
      <c r="C62" s="42"/>
      <c r="D62" s="43"/>
      <c r="E62" s="36"/>
      <c r="F62" s="36"/>
      <c r="G62" s="36"/>
      <c r="H62" s="36">
        <v>4</v>
      </c>
      <c r="I62" s="44"/>
      <c r="J62" s="44">
        <f>L62/L7</f>
        <v>0.0519442616383874</v>
      </c>
      <c r="K62" s="38">
        <f t="shared" ref="K62:W62" si="18">SUM(K63:K66)</f>
        <v>3630.8</v>
      </c>
      <c r="L62" s="38">
        <f t="shared" si="18"/>
        <v>1815.4</v>
      </c>
      <c r="M62" s="38">
        <f t="shared" si="18"/>
        <v>1815.4</v>
      </c>
      <c r="N62" s="38">
        <f t="shared" si="18"/>
        <v>1815.4</v>
      </c>
      <c r="O62" s="38">
        <f t="shared" si="18"/>
        <v>0</v>
      </c>
      <c r="P62" s="38">
        <f t="shared" si="18"/>
        <v>0</v>
      </c>
      <c r="Q62" s="38">
        <f t="shared" si="18"/>
        <v>0</v>
      </c>
      <c r="R62" s="38">
        <f t="shared" si="18"/>
        <v>0</v>
      </c>
      <c r="S62" s="38">
        <f t="shared" si="18"/>
        <v>0</v>
      </c>
      <c r="T62" s="38">
        <f t="shared" si="18"/>
        <v>0</v>
      </c>
      <c r="U62" s="38">
        <f t="shared" si="18"/>
        <v>0</v>
      </c>
      <c r="V62" s="38">
        <f t="shared" si="18"/>
        <v>0</v>
      </c>
      <c r="W62" s="38">
        <f t="shared" si="18"/>
        <v>0</v>
      </c>
      <c r="X62" s="36"/>
      <c r="Y62" s="36"/>
      <c r="Z62" s="38"/>
      <c r="AA62" s="38"/>
      <c r="AB62" s="38"/>
    </row>
    <row r="63" s="6" customFormat="1" ht="152" customHeight="1" spans="1:30">
      <c r="A63" s="45">
        <v>1</v>
      </c>
      <c r="B63" s="45" t="s">
        <v>309</v>
      </c>
      <c r="C63" s="45" t="s">
        <v>310</v>
      </c>
      <c r="D63" s="45" t="s">
        <v>311</v>
      </c>
      <c r="E63" s="45" t="s">
        <v>312</v>
      </c>
      <c r="F63" s="45" t="s">
        <v>39</v>
      </c>
      <c r="G63" s="45" t="s">
        <v>313</v>
      </c>
      <c r="H63" s="46" t="s">
        <v>314</v>
      </c>
      <c r="I63" s="45" t="s">
        <v>315</v>
      </c>
      <c r="J63" s="45">
        <v>1216</v>
      </c>
      <c r="K63" s="47">
        <v>1276.8</v>
      </c>
      <c r="L63" s="47">
        <f>SUM(M63,U63:W63)</f>
        <v>638.4</v>
      </c>
      <c r="M63" s="47">
        <f>SUM(N63:T63)</f>
        <v>638.4</v>
      </c>
      <c r="N63" s="47">
        <v>638.4</v>
      </c>
      <c r="O63" s="47"/>
      <c r="P63" s="47"/>
      <c r="Q63" s="47"/>
      <c r="R63" s="45"/>
      <c r="S63" s="45"/>
      <c r="T63" s="45"/>
      <c r="U63" s="45"/>
      <c r="V63" s="45"/>
      <c r="W63" s="45"/>
      <c r="X63" s="45" t="s">
        <v>316</v>
      </c>
      <c r="Y63" s="45" t="s">
        <v>317</v>
      </c>
      <c r="Z63" s="45" t="s">
        <v>316</v>
      </c>
      <c r="AA63" s="45" t="s">
        <v>317</v>
      </c>
      <c r="AB63" s="45"/>
      <c r="AC63" s="6"/>
      <c r="AD63" s="48"/>
    </row>
    <row r="64" s="6" customFormat="1" ht="152" customHeight="1" spans="1:30">
      <c r="A64" s="45">
        <v>2</v>
      </c>
      <c r="B64" s="45" t="s">
        <v>318</v>
      </c>
      <c r="C64" s="45" t="s">
        <v>319</v>
      </c>
      <c r="D64" s="45" t="s">
        <v>311</v>
      </c>
      <c r="E64" s="45" t="s">
        <v>320</v>
      </c>
      <c r="F64" s="45" t="s">
        <v>39</v>
      </c>
      <c r="G64" s="45" t="s">
        <v>313</v>
      </c>
      <c r="H64" s="46" t="s">
        <v>321</v>
      </c>
      <c r="I64" s="45" t="s">
        <v>315</v>
      </c>
      <c r="J64" s="45">
        <v>2500</v>
      </c>
      <c r="K64" s="47">
        <v>500</v>
      </c>
      <c r="L64" s="47">
        <f>SUM(M64,U64:W64)</f>
        <v>250</v>
      </c>
      <c r="M64" s="47">
        <f>SUM(N64:T64)</f>
        <v>250</v>
      </c>
      <c r="N64" s="47">
        <v>250</v>
      </c>
      <c r="O64" s="47"/>
      <c r="P64" s="47"/>
      <c r="Q64" s="47"/>
      <c r="R64" s="45"/>
      <c r="S64" s="45"/>
      <c r="T64" s="45"/>
      <c r="U64" s="45"/>
      <c r="V64" s="45"/>
      <c r="W64" s="45"/>
      <c r="X64" s="45" t="s">
        <v>316</v>
      </c>
      <c r="Y64" s="45" t="s">
        <v>317</v>
      </c>
      <c r="Z64" s="45" t="s">
        <v>316</v>
      </c>
      <c r="AA64" s="45" t="s">
        <v>317</v>
      </c>
      <c r="AB64" s="45"/>
      <c r="AC64" s="6"/>
      <c r="AD64" s="48"/>
    </row>
    <row r="65" s="6" customFormat="1" ht="152" customHeight="1" spans="1:30">
      <c r="A65" s="45">
        <v>3</v>
      </c>
      <c r="B65" s="45" t="s">
        <v>322</v>
      </c>
      <c r="C65" s="45" t="s">
        <v>323</v>
      </c>
      <c r="D65" s="45" t="s">
        <v>311</v>
      </c>
      <c r="E65" s="45" t="s">
        <v>320</v>
      </c>
      <c r="F65" s="45" t="s">
        <v>39</v>
      </c>
      <c r="G65" s="45" t="s">
        <v>313</v>
      </c>
      <c r="H65" s="46" t="s">
        <v>324</v>
      </c>
      <c r="I65" s="45" t="s">
        <v>315</v>
      </c>
      <c r="J65" s="45">
        <v>18000</v>
      </c>
      <c r="K65" s="47">
        <v>1800</v>
      </c>
      <c r="L65" s="47">
        <f>SUM(M65,U65:W65)</f>
        <v>900</v>
      </c>
      <c r="M65" s="47">
        <f>SUM(N65:T65)</f>
        <v>900</v>
      </c>
      <c r="N65" s="47">
        <v>900</v>
      </c>
      <c r="O65" s="47"/>
      <c r="P65" s="47"/>
      <c r="Q65" s="47"/>
      <c r="R65" s="45"/>
      <c r="S65" s="45"/>
      <c r="T65" s="45"/>
      <c r="U65" s="45"/>
      <c r="V65" s="45"/>
      <c r="W65" s="45"/>
      <c r="X65" s="45" t="s">
        <v>316</v>
      </c>
      <c r="Y65" s="45" t="s">
        <v>317</v>
      </c>
      <c r="Z65" s="45" t="s">
        <v>316</v>
      </c>
      <c r="AA65" s="45" t="s">
        <v>317</v>
      </c>
      <c r="AB65" s="45"/>
      <c r="AC65" s="6"/>
      <c r="AD65" s="48"/>
    </row>
    <row r="66" s="6" customFormat="1" ht="152" customHeight="1" spans="1:30">
      <c r="A66" s="45">
        <v>4</v>
      </c>
      <c r="B66" s="45" t="s">
        <v>325</v>
      </c>
      <c r="C66" s="45" t="s">
        <v>326</v>
      </c>
      <c r="D66" s="45" t="s">
        <v>311</v>
      </c>
      <c r="E66" s="45" t="s">
        <v>327</v>
      </c>
      <c r="F66" s="45" t="s">
        <v>39</v>
      </c>
      <c r="G66" s="45" t="s">
        <v>313</v>
      </c>
      <c r="H66" s="46" t="s">
        <v>328</v>
      </c>
      <c r="I66" s="45" t="s">
        <v>92</v>
      </c>
      <c r="J66" s="45">
        <v>250</v>
      </c>
      <c r="K66" s="47">
        <v>54</v>
      </c>
      <c r="L66" s="47">
        <f>SUM(M66,U66:W66)</f>
        <v>27</v>
      </c>
      <c r="M66" s="47">
        <f>SUM(N66:T66)</f>
        <v>27</v>
      </c>
      <c r="N66" s="47">
        <v>27</v>
      </c>
      <c r="O66" s="47"/>
      <c r="P66" s="47"/>
      <c r="Q66" s="47"/>
      <c r="R66" s="45"/>
      <c r="S66" s="45"/>
      <c r="T66" s="45"/>
      <c r="U66" s="45"/>
      <c r="V66" s="45"/>
      <c r="W66" s="45"/>
      <c r="X66" s="45" t="s">
        <v>316</v>
      </c>
      <c r="Y66" s="45" t="s">
        <v>317</v>
      </c>
      <c r="Z66" s="45" t="s">
        <v>316</v>
      </c>
      <c r="AA66" s="45" t="s">
        <v>317</v>
      </c>
      <c r="AB66" s="45"/>
      <c r="AC66" s="6"/>
      <c r="AD66" s="48"/>
    </row>
    <row r="67" s="5" customFormat="1" ht="59" customHeight="1" spans="1:30">
      <c r="A67" s="36" t="s">
        <v>329</v>
      </c>
      <c r="B67" s="41" t="s">
        <v>330</v>
      </c>
      <c r="C67" s="42"/>
      <c r="D67" s="43"/>
      <c r="E67" s="36"/>
      <c r="F67" s="36"/>
      <c r="G67" s="36"/>
      <c r="H67" s="36">
        <v>8</v>
      </c>
      <c r="I67" s="44"/>
      <c r="J67" s="44">
        <f>L67/L7</f>
        <v>0.0903030129617443</v>
      </c>
      <c r="K67" s="38">
        <f>SUM(K68:K75)</f>
        <v>3576</v>
      </c>
      <c r="L67" s="38">
        <f t="shared" ref="L67:R67" si="19">SUM(L68:L75)</f>
        <v>3156</v>
      </c>
      <c r="M67" s="38">
        <f t="shared" si="19"/>
        <v>3156</v>
      </c>
      <c r="N67" s="38">
        <f t="shared" si="19"/>
        <v>3156</v>
      </c>
      <c r="O67" s="38">
        <f t="shared" ref="O67:W67" si="20">SUM(O68:O75)</f>
        <v>0</v>
      </c>
      <c r="P67" s="38">
        <f t="shared" si="20"/>
        <v>0</v>
      </c>
      <c r="Q67" s="38">
        <f t="shared" si="20"/>
        <v>0</v>
      </c>
      <c r="R67" s="38">
        <f t="shared" si="20"/>
        <v>0</v>
      </c>
      <c r="S67" s="38">
        <f t="shared" si="20"/>
        <v>0</v>
      </c>
      <c r="T67" s="38">
        <f t="shared" si="20"/>
        <v>0</v>
      </c>
      <c r="U67" s="38">
        <f t="shared" si="20"/>
        <v>0</v>
      </c>
      <c r="V67" s="38">
        <f t="shared" si="20"/>
        <v>0</v>
      </c>
      <c r="W67" s="38">
        <f t="shared" si="20"/>
        <v>0</v>
      </c>
      <c r="X67" s="36"/>
      <c r="Y67" s="36"/>
      <c r="Z67" s="38"/>
      <c r="AA67" s="38"/>
      <c r="AB67" s="38"/>
    </row>
    <row r="68" s="6" customFormat="1" ht="160" customHeight="1" spans="1:30">
      <c r="A68" s="45">
        <v>1</v>
      </c>
      <c r="B68" s="45" t="s">
        <v>331</v>
      </c>
      <c r="C68" s="45" t="s">
        <v>332</v>
      </c>
      <c r="D68" s="45" t="s">
        <v>330</v>
      </c>
      <c r="E68" s="45" t="s">
        <v>333</v>
      </c>
      <c r="F68" s="45" t="s">
        <v>39</v>
      </c>
      <c r="G68" s="45" t="s">
        <v>334</v>
      </c>
      <c r="H68" s="46" t="s">
        <v>335</v>
      </c>
      <c r="I68" s="45" t="s">
        <v>336</v>
      </c>
      <c r="J68" s="45">
        <v>4</v>
      </c>
      <c r="K68" s="47">
        <v>860</v>
      </c>
      <c r="L68" s="47">
        <f t="shared" ref="L68:L75" si="21">SUM(M68,U68:W68)</f>
        <v>600</v>
      </c>
      <c r="M68" s="47">
        <f t="shared" ref="M68:M75" si="22">SUM(N68:T68)</f>
        <v>600</v>
      </c>
      <c r="N68" s="47">
        <v>600</v>
      </c>
      <c r="O68" s="47"/>
      <c r="P68" s="47"/>
      <c r="Q68" s="47"/>
      <c r="R68" s="45"/>
      <c r="S68" s="45"/>
      <c r="T68" s="45"/>
      <c r="U68" s="45"/>
      <c r="V68" s="45"/>
      <c r="W68" s="45"/>
      <c r="X68" s="45" t="s">
        <v>337</v>
      </c>
      <c r="Y68" s="45" t="s">
        <v>338</v>
      </c>
      <c r="Z68" s="45" t="s">
        <v>339</v>
      </c>
      <c r="AA68" s="45" t="s">
        <v>340</v>
      </c>
      <c r="AB68" s="45"/>
      <c r="AC68" s="6"/>
      <c r="AD68" s="48"/>
    </row>
    <row r="69" s="6" customFormat="1" ht="160" customHeight="1" spans="1:30">
      <c r="A69" s="45">
        <v>2</v>
      </c>
      <c r="B69" s="45" t="s">
        <v>341</v>
      </c>
      <c r="C69" s="45" t="s">
        <v>342</v>
      </c>
      <c r="D69" s="45" t="s">
        <v>330</v>
      </c>
      <c r="E69" s="45" t="s">
        <v>333</v>
      </c>
      <c r="F69" s="45" t="s">
        <v>39</v>
      </c>
      <c r="G69" s="45" t="s">
        <v>343</v>
      </c>
      <c r="H69" s="46" t="s">
        <v>344</v>
      </c>
      <c r="I69" s="45" t="s">
        <v>336</v>
      </c>
      <c r="J69" s="45">
        <v>0.65</v>
      </c>
      <c r="K69" s="47">
        <v>580</v>
      </c>
      <c r="L69" s="47">
        <f t="shared" si="21"/>
        <v>420</v>
      </c>
      <c r="M69" s="47">
        <f t="shared" si="22"/>
        <v>420</v>
      </c>
      <c r="N69" s="47">
        <v>420</v>
      </c>
      <c r="O69" s="47"/>
      <c r="P69" s="47"/>
      <c r="Q69" s="47"/>
      <c r="R69" s="45"/>
      <c r="S69" s="45"/>
      <c r="T69" s="45"/>
      <c r="U69" s="45"/>
      <c r="V69" s="45"/>
      <c r="W69" s="45"/>
      <c r="X69" s="45" t="s">
        <v>158</v>
      </c>
      <c r="Y69" s="45" t="s">
        <v>159</v>
      </c>
      <c r="Z69" s="45" t="s">
        <v>339</v>
      </c>
      <c r="AA69" s="45" t="s">
        <v>340</v>
      </c>
      <c r="AB69" s="45"/>
      <c r="AC69" s="6"/>
      <c r="AD69" s="48"/>
    </row>
    <row r="70" s="6" customFormat="1" ht="121" customHeight="1" spans="1:30">
      <c r="A70" s="45">
        <v>3</v>
      </c>
      <c r="B70" s="45" t="s">
        <v>345</v>
      </c>
      <c r="C70" s="45" t="s">
        <v>346</v>
      </c>
      <c r="D70" s="45" t="s">
        <v>330</v>
      </c>
      <c r="E70" s="45" t="s">
        <v>333</v>
      </c>
      <c r="F70" s="45" t="s">
        <v>39</v>
      </c>
      <c r="G70" s="45" t="s">
        <v>313</v>
      </c>
      <c r="H70" s="46" t="s">
        <v>347</v>
      </c>
      <c r="I70" s="45" t="s">
        <v>336</v>
      </c>
      <c r="J70" s="45">
        <v>6</v>
      </c>
      <c r="K70" s="47">
        <v>900</v>
      </c>
      <c r="L70" s="47">
        <f t="shared" si="21"/>
        <v>900</v>
      </c>
      <c r="M70" s="47">
        <f t="shared" si="22"/>
        <v>900</v>
      </c>
      <c r="N70" s="47">
        <v>900</v>
      </c>
      <c r="O70" s="47"/>
      <c r="P70" s="47"/>
      <c r="Q70" s="47"/>
      <c r="R70" s="45"/>
      <c r="S70" s="45"/>
      <c r="T70" s="45"/>
      <c r="U70" s="45"/>
      <c r="V70" s="45"/>
      <c r="W70" s="45"/>
      <c r="X70" s="45" t="s">
        <v>339</v>
      </c>
      <c r="Y70" s="45" t="s">
        <v>340</v>
      </c>
      <c r="Z70" s="45" t="s">
        <v>339</v>
      </c>
      <c r="AA70" s="45" t="s">
        <v>340</v>
      </c>
      <c r="AB70" s="45"/>
      <c r="AC70" s="6"/>
      <c r="AD70" s="48"/>
    </row>
    <row r="71" s="6" customFormat="1" ht="121" customHeight="1" spans="1:30">
      <c r="A71" s="45">
        <v>4</v>
      </c>
      <c r="B71" s="45" t="s">
        <v>348</v>
      </c>
      <c r="C71" s="45" t="s">
        <v>349</v>
      </c>
      <c r="D71" s="45" t="s">
        <v>330</v>
      </c>
      <c r="E71" s="45" t="s">
        <v>333</v>
      </c>
      <c r="F71" s="45" t="s">
        <v>39</v>
      </c>
      <c r="G71" s="45" t="s">
        <v>350</v>
      </c>
      <c r="H71" s="46" t="s">
        <v>351</v>
      </c>
      <c r="I71" s="45" t="s">
        <v>336</v>
      </c>
      <c r="J71" s="45">
        <v>0.4</v>
      </c>
      <c r="K71" s="47">
        <v>120</v>
      </c>
      <c r="L71" s="47">
        <f t="shared" si="21"/>
        <v>120</v>
      </c>
      <c r="M71" s="47">
        <f t="shared" si="22"/>
        <v>120</v>
      </c>
      <c r="N71" s="47">
        <v>120</v>
      </c>
      <c r="O71" s="47"/>
      <c r="P71" s="47"/>
      <c r="Q71" s="47"/>
      <c r="R71" s="45"/>
      <c r="S71" s="45"/>
      <c r="T71" s="45"/>
      <c r="U71" s="45"/>
      <c r="V71" s="45"/>
      <c r="W71" s="45"/>
      <c r="X71" s="45" t="s">
        <v>110</v>
      </c>
      <c r="Y71" s="45" t="s">
        <v>111</v>
      </c>
      <c r="Z71" s="45" t="s">
        <v>339</v>
      </c>
      <c r="AA71" s="45" t="s">
        <v>340</v>
      </c>
      <c r="AB71" s="45"/>
      <c r="AC71" s="6"/>
      <c r="AD71" s="48"/>
    </row>
    <row r="72" s="6" customFormat="1" ht="121" customHeight="1" spans="1:30">
      <c r="A72" s="45">
        <v>5</v>
      </c>
      <c r="B72" s="45" t="s">
        <v>352</v>
      </c>
      <c r="C72" s="45" t="s">
        <v>353</v>
      </c>
      <c r="D72" s="45" t="s">
        <v>330</v>
      </c>
      <c r="E72" s="45" t="s">
        <v>333</v>
      </c>
      <c r="F72" s="45" t="s">
        <v>39</v>
      </c>
      <c r="G72" s="45" t="s">
        <v>354</v>
      </c>
      <c r="H72" s="46" t="s">
        <v>355</v>
      </c>
      <c r="I72" s="45" t="s">
        <v>336</v>
      </c>
      <c r="J72" s="45">
        <v>2.384</v>
      </c>
      <c r="K72" s="47">
        <v>456</v>
      </c>
      <c r="L72" s="47">
        <f t="shared" si="21"/>
        <v>456</v>
      </c>
      <c r="M72" s="47">
        <f t="shared" si="22"/>
        <v>456</v>
      </c>
      <c r="N72" s="47">
        <v>456</v>
      </c>
      <c r="O72" s="47"/>
      <c r="P72" s="47"/>
      <c r="Q72" s="47"/>
      <c r="R72" s="45"/>
      <c r="S72" s="45"/>
      <c r="T72" s="45"/>
      <c r="U72" s="45"/>
      <c r="V72" s="45"/>
      <c r="W72" s="45"/>
      <c r="X72" s="45" t="s">
        <v>236</v>
      </c>
      <c r="Y72" s="45" t="s">
        <v>237</v>
      </c>
      <c r="Z72" s="45" t="s">
        <v>339</v>
      </c>
      <c r="AA72" s="45" t="s">
        <v>340</v>
      </c>
      <c r="AB72" s="45"/>
      <c r="AC72" s="6"/>
      <c r="AD72" s="48"/>
    </row>
    <row r="73" s="6" customFormat="1" ht="121" customHeight="1" spans="1:30">
      <c r="A73" s="45">
        <v>6</v>
      </c>
      <c r="B73" s="45" t="s">
        <v>356</v>
      </c>
      <c r="C73" s="45" t="s">
        <v>357</v>
      </c>
      <c r="D73" s="45" t="s">
        <v>330</v>
      </c>
      <c r="E73" s="45" t="s">
        <v>333</v>
      </c>
      <c r="F73" s="45" t="s">
        <v>39</v>
      </c>
      <c r="G73" s="45" t="s">
        <v>358</v>
      </c>
      <c r="H73" s="46" t="s">
        <v>359</v>
      </c>
      <c r="I73" s="45" t="s">
        <v>336</v>
      </c>
      <c r="J73" s="45">
        <v>1.8</v>
      </c>
      <c r="K73" s="47">
        <v>280</v>
      </c>
      <c r="L73" s="47">
        <f t="shared" si="21"/>
        <v>280</v>
      </c>
      <c r="M73" s="47">
        <f t="shared" si="22"/>
        <v>280</v>
      </c>
      <c r="N73" s="47">
        <v>280</v>
      </c>
      <c r="O73" s="47"/>
      <c r="P73" s="47"/>
      <c r="Q73" s="47"/>
      <c r="R73" s="45"/>
      <c r="S73" s="45"/>
      <c r="T73" s="45"/>
      <c r="U73" s="45"/>
      <c r="V73" s="45"/>
      <c r="W73" s="45"/>
      <c r="X73" s="45" t="s">
        <v>102</v>
      </c>
      <c r="Y73" s="45" t="s">
        <v>103</v>
      </c>
      <c r="Z73" s="45" t="s">
        <v>339</v>
      </c>
      <c r="AA73" s="45" t="s">
        <v>340</v>
      </c>
      <c r="AB73" s="45"/>
      <c r="AC73" s="6"/>
      <c r="AD73" s="48"/>
    </row>
    <row r="74" s="6" customFormat="1" ht="121" customHeight="1" spans="1:30">
      <c r="A74" s="45">
        <v>7</v>
      </c>
      <c r="B74" s="45" t="s">
        <v>360</v>
      </c>
      <c r="C74" s="45" t="s">
        <v>361</v>
      </c>
      <c r="D74" s="45" t="s">
        <v>330</v>
      </c>
      <c r="E74" s="45" t="s">
        <v>333</v>
      </c>
      <c r="F74" s="45" t="s">
        <v>39</v>
      </c>
      <c r="G74" s="45" t="s">
        <v>362</v>
      </c>
      <c r="H74" s="46" t="s">
        <v>363</v>
      </c>
      <c r="I74" s="45" t="s">
        <v>145</v>
      </c>
      <c r="J74" s="45">
        <v>10</v>
      </c>
      <c r="K74" s="47">
        <v>100</v>
      </c>
      <c r="L74" s="47">
        <f t="shared" si="21"/>
        <v>100</v>
      </c>
      <c r="M74" s="47">
        <f t="shared" si="22"/>
        <v>100</v>
      </c>
      <c r="N74" s="47">
        <v>100</v>
      </c>
      <c r="O74" s="47"/>
      <c r="P74" s="47"/>
      <c r="Q74" s="47"/>
      <c r="R74" s="45"/>
      <c r="S74" s="45"/>
      <c r="T74" s="45"/>
      <c r="U74" s="45"/>
      <c r="V74" s="45"/>
      <c r="W74" s="45"/>
      <c r="X74" s="45" t="s">
        <v>116</v>
      </c>
      <c r="Y74" s="45" t="s">
        <v>117</v>
      </c>
      <c r="Z74" s="45" t="s">
        <v>339</v>
      </c>
      <c r="AA74" s="45" t="s">
        <v>340</v>
      </c>
      <c r="AB74" s="45"/>
      <c r="AC74" s="6"/>
      <c r="AD74" s="48"/>
    </row>
    <row r="75" s="6" customFormat="1" ht="147" customHeight="1" spans="1:30">
      <c r="A75" s="45">
        <v>8</v>
      </c>
      <c r="B75" s="45" t="s">
        <v>364</v>
      </c>
      <c r="C75" s="45" t="s">
        <v>365</v>
      </c>
      <c r="D75" s="45" t="s">
        <v>330</v>
      </c>
      <c r="E75" s="45" t="s">
        <v>333</v>
      </c>
      <c r="F75" s="45" t="s">
        <v>39</v>
      </c>
      <c r="G75" s="45" t="s">
        <v>303</v>
      </c>
      <c r="H75" s="46" t="s">
        <v>366</v>
      </c>
      <c r="I75" s="45" t="s">
        <v>145</v>
      </c>
      <c r="J75" s="45">
        <v>2</v>
      </c>
      <c r="K75" s="47">
        <v>280</v>
      </c>
      <c r="L75" s="47">
        <f t="shared" si="21"/>
        <v>280</v>
      </c>
      <c r="M75" s="47">
        <f t="shared" si="22"/>
        <v>280</v>
      </c>
      <c r="N75" s="47">
        <v>280</v>
      </c>
      <c r="O75" s="47"/>
      <c r="P75" s="47"/>
      <c r="Q75" s="47"/>
      <c r="R75" s="45"/>
      <c r="S75" s="45"/>
      <c r="T75" s="45"/>
      <c r="U75" s="45"/>
      <c r="V75" s="45"/>
      <c r="W75" s="45"/>
      <c r="X75" s="45" t="s">
        <v>242</v>
      </c>
      <c r="Y75" s="45" t="s">
        <v>243</v>
      </c>
      <c r="Z75" s="45" t="s">
        <v>339</v>
      </c>
      <c r="AA75" s="45" t="s">
        <v>340</v>
      </c>
      <c r="AB75" s="45"/>
      <c r="AC75" s="6"/>
      <c r="AD75" s="48"/>
    </row>
    <row r="76" s="5" customFormat="1" ht="59" customHeight="1" spans="1:30">
      <c r="A76" s="36" t="s">
        <v>367</v>
      </c>
      <c r="B76" s="41" t="s">
        <v>368</v>
      </c>
      <c r="C76" s="42"/>
      <c r="D76" s="43"/>
      <c r="E76" s="36"/>
      <c r="F76" s="36"/>
      <c r="G76" s="36"/>
      <c r="H76" s="36">
        <v>1</v>
      </c>
      <c r="I76" s="44"/>
      <c r="J76" s="44">
        <f>L76/L7</f>
        <v>0.0429196829666085</v>
      </c>
      <c r="K76" s="38">
        <f t="shared" ref="K76:W76" si="23">SUM(K77)</f>
        <v>1500</v>
      </c>
      <c r="L76" s="38">
        <f t="shared" si="23"/>
        <v>1500</v>
      </c>
      <c r="M76" s="38">
        <f t="shared" si="23"/>
        <v>1500</v>
      </c>
      <c r="N76" s="38">
        <f t="shared" si="23"/>
        <v>1500</v>
      </c>
      <c r="O76" s="38">
        <f t="shared" si="23"/>
        <v>0</v>
      </c>
      <c r="P76" s="38">
        <f t="shared" si="23"/>
        <v>0</v>
      </c>
      <c r="Q76" s="38">
        <f t="shared" si="23"/>
        <v>0</v>
      </c>
      <c r="R76" s="38">
        <f t="shared" si="23"/>
        <v>0</v>
      </c>
      <c r="S76" s="38">
        <f t="shared" si="23"/>
        <v>0</v>
      </c>
      <c r="T76" s="38">
        <f t="shared" si="23"/>
        <v>0</v>
      </c>
      <c r="U76" s="38">
        <f t="shared" si="23"/>
        <v>0</v>
      </c>
      <c r="V76" s="38">
        <f t="shared" si="23"/>
        <v>0</v>
      </c>
      <c r="W76" s="38">
        <f t="shared" si="23"/>
        <v>0</v>
      </c>
      <c r="X76" s="36"/>
      <c r="Y76" s="36"/>
      <c r="Z76" s="38"/>
      <c r="AA76" s="38"/>
      <c r="AB76" s="38"/>
    </row>
    <row r="77" s="6" customFormat="1" ht="189" customHeight="1" spans="1:30">
      <c r="A77" s="45">
        <v>1</v>
      </c>
      <c r="B77" s="45" t="s">
        <v>369</v>
      </c>
      <c r="C77" s="45" t="s">
        <v>370</v>
      </c>
      <c r="D77" s="45" t="s">
        <v>371</v>
      </c>
      <c r="E77" s="45" t="s">
        <v>372</v>
      </c>
      <c r="F77" s="45" t="s">
        <v>39</v>
      </c>
      <c r="G77" s="45" t="s">
        <v>313</v>
      </c>
      <c r="H77" s="46" t="s">
        <v>373</v>
      </c>
      <c r="I77" s="45" t="s">
        <v>315</v>
      </c>
      <c r="J77" s="45">
        <v>6000</v>
      </c>
      <c r="K77" s="47">
        <v>1500</v>
      </c>
      <c r="L77" s="47">
        <f>SUM(M77,U77:W77)</f>
        <v>1500</v>
      </c>
      <c r="M77" s="47">
        <f>SUM(N77:T77)</f>
        <v>1500</v>
      </c>
      <c r="N77" s="47">
        <v>1500</v>
      </c>
      <c r="O77" s="47"/>
      <c r="P77" s="47"/>
      <c r="Q77" s="47"/>
      <c r="R77" s="45"/>
      <c r="S77" s="45"/>
      <c r="T77" s="45"/>
      <c r="U77" s="45"/>
      <c r="V77" s="45"/>
      <c r="W77" s="45"/>
      <c r="X77" s="45" t="s">
        <v>374</v>
      </c>
      <c r="Y77" s="45" t="s">
        <v>375</v>
      </c>
      <c r="Z77" s="45" t="s">
        <v>374</v>
      </c>
      <c r="AA77" s="45" t="s">
        <v>375</v>
      </c>
      <c r="AB77" s="45"/>
      <c r="AC77" s="6"/>
      <c r="AD77" s="48"/>
    </row>
    <row r="78" s="5" customFormat="1" ht="59" customHeight="1" spans="1:30">
      <c r="A78" s="36" t="s">
        <v>376</v>
      </c>
      <c r="B78" s="41" t="s">
        <v>377</v>
      </c>
      <c r="C78" s="42"/>
      <c r="D78" s="43"/>
      <c r="E78" s="36"/>
      <c r="F78" s="36"/>
      <c r="G78" s="36"/>
      <c r="H78" s="36">
        <v>1</v>
      </c>
      <c r="I78" s="44"/>
      <c r="J78" s="44">
        <f>L78/L7</f>
        <v>0.0200291853844173</v>
      </c>
      <c r="K78" s="38">
        <f t="shared" ref="K78:W78" si="24">SUM(K79:K79)</f>
        <v>1400</v>
      </c>
      <c r="L78" s="38">
        <f t="shared" si="24"/>
        <v>700</v>
      </c>
      <c r="M78" s="38">
        <f t="shared" si="24"/>
        <v>700</v>
      </c>
      <c r="N78" s="38">
        <f t="shared" si="24"/>
        <v>700</v>
      </c>
      <c r="O78" s="38">
        <f t="shared" si="24"/>
        <v>0</v>
      </c>
      <c r="P78" s="38">
        <f t="shared" si="24"/>
        <v>0</v>
      </c>
      <c r="Q78" s="38">
        <f t="shared" si="24"/>
        <v>0</v>
      </c>
      <c r="R78" s="38">
        <f t="shared" si="24"/>
        <v>0</v>
      </c>
      <c r="S78" s="38">
        <f t="shared" si="24"/>
        <v>0</v>
      </c>
      <c r="T78" s="38">
        <f t="shared" si="24"/>
        <v>0</v>
      </c>
      <c r="U78" s="38">
        <f t="shared" si="24"/>
        <v>0</v>
      </c>
      <c r="V78" s="38">
        <f t="shared" si="24"/>
        <v>0</v>
      </c>
      <c r="W78" s="38">
        <f t="shared" si="24"/>
        <v>0</v>
      </c>
      <c r="X78" s="36"/>
      <c r="Y78" s="36"/>
      <c r="Z78" s="38"/>
      <c r="AA78" s="38"/>
      <c r="AB78" s="38"/>
    </row>
    <row r="79" s="6" customFormat="1" ht="142" customHeight="1" spans="1:30">
      <c r="A79" s="45">
        <v>1</v>
      </c>
      <c r="B79" s="45" t="s">
        <v>378</v>
      </c>
      <c r="C79" s="45" t="s">
        <v>379</v>
      </c>
      <c r="D79" s="45" t="s">
        <v>33</v>
      </c>
      <c r="E79" s="45" t="s">
        <v>380</v>
      </c>
      <c r="F79" s="45" t="s">
        <v>39</v>
      </c>
      <c r="G79" s="45" t="s">
        <v>313</v>
      </c>
      <c r="H79" s="46" t="s">
        <v>381</v>
      </c>
      <c r="I79" s="45" t="s">
        <v>382</v>
      </c>
      <c r="J79" s="45">
        <v>100</v>
      </c>
      <c r="K79" s="47">
        <v>1400</v>
      </c>
      <c r="L79" s="47">
        <f>SUM(M79,U79:W79)</f>
        <v>700</v>
      </c>
      <c r="M79" s="47">
        <f>SUM(N79:T79)</f>
        <v>700</v>
      </c>
      <c r="N79" s="47">
        <v>700</v>
      </c>
      <c r="O79" s="47"/>
      <c r="P79" s="47"/>
      <c r="Q79" s="47"/>
      <c r="R79" s="45"/>
      <c r="S79" s="45"/>
      <c r="T79" s="45"/>
      <c r="U79" s="45"/>
      <c r="V79" s="45"/>
      <c r="W79" s="45"/>
      <c r="X79" s="45" t="s">
        <v>383</v>
      </c>
      <c r="Y79" s="45" t="s">
        <v>384</v>
      </c>
      <c r="Z79" s="45" t="s">
        <v>383</v>
      </c>
      <c r="AA79" s="45" t="s">
        <v>384</v>
      </c>
      <c r="AB79" s="45"/>
      <c r="AC79" s="6"/>
      <c r="AD79" s="48"/>
    </row>
  </sheetData>
  <autoFilter xmlns:etc="http://www.wps.cn/officeDocument/2017/etCustomData" ref="A8:AD79" etc:filterBottomFollowUsedRange="0">
    <extLst/>
  </autoFilter>
  <mergeCells count="44">
    <mergeCell ref="A1:AB1"/>
    <mergeCell ref="A2:D2"/>
    <mergeCell ref="M3:W3"/>
    <mergeCell ref="M4:T4"/>
    <mergeCell ref="N5:O5"/>
    <mergeCell ref="A7:F7"/>
    <mergeCell ref="B8:C8"/>
    <mergeCell ref="B9:C9"/>
    <mergeCell ref="B20:C20"/>
    <mergeCell ref="B33:C33"/>
    <mergeCell ref="B39:C39"/>
    <mergeCell ref="B42:C42"/>
    <mergeCell ref="B49:C49"/>
    <mergeCell ref="B55:C55"/>
    <mergeCell ref="B62:C62"/>
    <mergeCell ref="B67:C67"/>
    <mergeCell ref="B76:C76"/>
    <mergeCell ref="B78:C7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5:M6"/>
    <mergeCell ref="P5:P6"/>
    <mergeCell ref="Q5:Q6"/>
    <mergeCell ref="R5:R6"/>
    <mergeCell ref="S5:S6"/>
    <mergeCell ref="T5:T6"/>
    <mergeCell ref="U4:U6"/>
    <mergeCell ref="V4:V6"/>
    <mergeCell ref="W4:W6"/>
    <mergeCell ref="X3:X6"/>
    <mergeCell ref="Y3:Y6"/>
    <mergeCell ref="Z3:Z6"/>
    <mergeCell ref="AA3:AA6"/>
    <mergeCell ref="AB3:AB6"/>
  </mergeCells>
  <dataValidations count="4">
    <dataValidation type="list" allowBlank="1" showErrorMessage="1" sqref="E20 E4:E8 E22:E32 E78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E21 E9:E19 E33:E77">
      <formula1>INDIRECT(D9)</formula1>
    </dataValidation>
    <dataValidation type="list" allowBlank="1" showInputMessage="1" showErrorMessage="1" sqref="F21 F79 F9:F18 F33:F41 F43:F62 F67:F77">
      <formula1>"新建,改建,扩建"</formula1>
    </dataValidation>
    <dataValidation type="list" allowBlank="1" showInputMessage="1" showErrorMessage="1" sqref="D9:D19 D33:D77">
      <formula1>#REF!</formula1>
    </dataValidation>
  </dataValidations>
  <pageMargins left="0.393055555555556" right="0.393055555555556" top="0.393055555555556" bottom="0.393055555555556" header="0.298611111111111" footer="0.298611111111111"/>
  <pageSetup paperSize="8" scale="4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2026年项目提取 (第一批)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×÷+－</cp:lastModifiedBy>
  <dcterms:created xsi:type="dcterms:W3CDTF">2006-09-16T00:00:00Z</dcterms:created>
  <dcterms:modified xsi:type="dcterms:W3CDTF">2025-12-23T07:52:47Z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DB624BDF1FBB49B19EDC557C13AF75CD_13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