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项目库 (2)" sheetId="3" r:id="rId1"/>
    <sheet name="下拉列表" sheetId="2" state="hidden" r:id="rId2"/>
  </sheets>
  <externalReferences>
    <externalReference r:id="rId3"/>
    <externalReference r:id="rId4"/>
  </externalReferences>
  <definedNames>
    <definedName name="_xlnm._FilterDatabase" localSheetId="0" hidden="1">'项目库 (2)'!$A$7:$AA$155</definedName>
    <definedName name="项目管理费">下拉列表!$F$2</definedName>
    <definedName name="巩固三保障成果">下拉列表!$E$2:$E$3</definedName>
    <definedName name="易地搬迁后扶">下拉列表!$D$2:$D$4</definedName>
    <definedName name="其他">下拉列表!$G$2:$G$4</definedName>
    <definedName name="就业项目">下拉列表!$B$2:$B$12</definedName>
    <definedName name="乡村建设行动">下拉列表!$C$2:$C$19</definedName>
    <definedName name="产业发展">下拉列表!$A$2:$A$22</definedName>
    <definedName name="_xlnm.Print_Titles" localSheetId="0">'项目库 (2)'!$3:$5</definedName>
    <definedName name="_xlnm.Print_Area" localSheetId="0">'项目库 (2)'!$A$1:$AA$155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<sst xmlns="http://schemas.openxmlformats.org/spreadsheetml/2006/main" count="1667" uniqueCount="737">
  <si>
    <t>2026年喀什地区叶城县财政衔接资金项目库</t>
  </si>
  <si>
    <t>填报单位：叶城县农业农村局</t>
  </si>
  <si>
    <t xml:space="preserve">填报时间：2025年12月21日           </t>
  </si>
  <si>
    <t>序号</t>
  </si>
  <si>
    <t>项目库
编号</t>
  </si>
  <si>
    <t>项目名称</t>
  </si>
  <si>
    <t>项目类别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</si>
  <si>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</si>
  <si>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</si>
  <si>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</si>
  <si>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</si>
  <si>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</si>
  <si>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</si>
  <si>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</si>
  <si>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</si>
  <si>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</si>
  <si>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</si>
  <si>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</si>
  <si>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</si>
  <si>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</si>
  <si>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备注</t>
  </si>
  <si>
    <t>财政衔接资金</t>
  </si>
  <si>
    <t>地县配套资金</t>
  </si>
  <si>
    <t>其他资金</t>
  </si>
  <si>
    <t>小计</t>
  </si>
  <si>
    <t>巩固拓展和乡村振兴</t>
  </si>
  <si>
    <t>以工代赈</t>
  </si>
  <si>
    <t>少数民族发展</t>
  </si>
  <si>
    <t>欠发达国有农场</t>
  </si>
  <si>
    <t>欠发达国有林场</t>
  </si>
  <si>
    <t>中央</t>
  </si>
  <si>
    <t>自治区</t>
  </si>
  <si>
    <t>合计</t>
  </si>
  <si>
    <t>一</t>
  </si>
  <si>
    <t>产业发展</t>
  </si>
  <si>
    <t>（一）</t>
  </si>
  <si>
    <t>帮扶产业到户项目</t>
  </si>
  <si>
    <t>yc2026001</t>
  </si>
  <si>
    <t>叶城县2026年林果业提质增效项目</t>
  </si>
  <si>
    <t>种植业基地</t>
  </si>
  <si>
    <t>阿克塔什镇、巴仁乡、白杨镇、伯西热克镇、河园镇、江格勒斯乡、金果镇、洛克乡、棋盘乡、恰尔巴格镇、铁提乡、吐古其乡、乌夏巴什镇、夏合甫乡、依提木孔镇、乌吉热克乡、柯克亚乡</t>
  </si>
  <si>
    <t>项目总投资：4023.39075万元
建设内容：林果提质增效20504户160935.63亩，250元/亩，主要用于购买油渣或化肥。其中阿克塔什镇1010户5295亩、巴仁乡493户7178.5亩、白杨镇1092户12651.12亩、伯西热克镇2654户11843.6亩、河园镇1688户14399.32亩、江格勒斯乡859户7897.3亩、金果镇434户2217.8亩、柯克亚乡64户308.3亩、洛克乡2255户14194.2亩、棋盘乡77户670亩、恰尔巴格镇1668户18590.3亩、铁提乡1137户8486.2亩、吐古其乡1019户7408.42亩、乌吉热克乡1447户13747.95亩、乌夏巴什镇1158户5532.25亩、夏合甫乡1549户14946.47亩、依力克其乡1321户11481.5亩、宗朗乡579户4087.4亩。</t>
  </si>
  <si>
    <t>带动生产</t>
  </si>
  <si>
    <t>是</t>
  </si>
  <si>
    <t>否</t>
  </si>
  <si>
    <t>经济效益：带动帮扶对象20504户实施林果提质增效，户均享受补助1911元。
社会效益：促进林果产业提质增效，群众满意度≥95%。</t>
  </si>
  <si>
    <t>林业和草原局</t>
  </si>
  <si>
    <t>yc2026002</t>
  </si>
  <si>
    <t>叶城县2026年杏病虫害防治补助项目</t>
  </si>
  <si>
    <t>伯西热克镇、金果镇、柯克亚乡、棋盘乡、乌夏巴什镇、依力克其乡、依提木孔镇、宗朗乡</t>
  </si>
  <si>
    <t>项目总投资：133.314165万元
建设内容：杏病虫害防治（脱贫户、监测户）2531户14033.07亩，95元/亩，其中伯西热克镇300户1422.3亩、金果镇14户23.9亩、柯克亚乡1户5亩、棋盘乡160户1760亩、乌夏巴什镇890户3639.77亩、依力克其乡537户3575.8亩、依提木孔镇4户11亩、宗朗乡625户3595.3亩。</t>
  </si>
  <si>
    <t>经济效益：带动帮扶对象2531户实施杏病虫害防治，户均享受补助527元。
社会效益：保障林果生长及结果率，群众满意度≥95%。</t>
  </si>
  <si>
    <t>yc2026003</t>
  </si>
  <si>
    <t>叶城县2026年设施农业菜苗补助</t>
  </si>
  <si>
    <t>阿克塔什镇、巴仁乡、金果镇、恰尔巴格镇、铁提乡、吐古其乡乌夏巴什镇、夏合甫乡、依力克其乡、白杨镇、江格勒斯乡</t>
  </si>
  <si>
    <t>项目总投资：50.9886万元
建设内容：菜苗补助（脱贫户、监测户）1321户1133.08亩，450元/亩，其中阿克塔什镇80户240亩、巴仁乡64户112.7亩、金果镇81户90.4亩、恰尔巴格镇29户61.5亩、铁提乡294户82.2亩、吐古其乡522户138.98亩、夏合甫乡74户176.4亩、依力克其乡6户22.5亩、白杨镇59户132.3亩、江格勒斯乡112户52.7亩。</t>
  </si>
  <si>
    <t>经济效益：带动帮扶对象1321户实施设施农业菜苗补助，户均享受补助510元。
社会效益：促进蔬菜产业发展，群众满意度≥95%。</t>
  </si>
  <si>
    <t>园艺站</t>
  </si>
  <si>
    <t>yc2026004</t>
  </si>
  <si>
    <t>叶城县2026年发展家庭特色种植</t>
  </si>
  <si>
    <t>阿克塔什镇、巴仁乡、白杨镇、伯西热克镇、河园镇、江格勒斯乡、金果镇、洛克乡、棋盘乡、恰尔巴格镇、吐古其乡、乌吉热克乡、乌夏巴什镇、夏合甫乡、依力克其乡、依提木孔镇、宗朗乡、铁提乡</t>
  </si>
  <si>
    <t>项目总投资：471.87万元
建设内容：发展家庭特色种植（脱贫户、监测户）12328户4718.73亩，1000元/亩，其中巴仁乡210户65.4亩、白杨镇734户236.7亩、伯西热克镇1238户658.8亩、河园镇1070户447.12亩、江格勒斯乡1172户462.24亩、金果镇35户12.1亩、洛克乡1150户442.79亩、棋盘乡109户56亩、恰尔巴格镇622户195.1亩、吐古其乡914户240.64亩、乌吉热克乡418户123.3亩、乌夏巴什镇1706户626.84亩、夏合甫乡1488户600.2亩、依力克其乡972户325.3亩、宗朗乡423户213.7亩、铁提乡67户12.5亩。</t>
  </si>
  <si>
    <t>经济效益：带动帮扶对象12328户发展特色种植，户均享受补助394元。
社会效益：促进群众大力发展庭院经济增加收入。</t>
  </si>
  <si>
    <t>yc2026005</t>
  </si>
  <si>
    <t>叶城县2026年小麦单产提升补助项目</t>
  </si>
  <si>
    <t>巴仁乡、白杨镇、伯西热克镇、河园镇、江格勒斯乡、金果镇、棋盘乡、恰尔巴格镇、铁提乡、吐古其乡、乌夏巴什镇、夏合甫乡、依力克其乡、依提木孔镇、宗朗乡、乌吉热克乡</t>
  </si>
  <si>
    <t>项目总投资：1454.10万元
建设内容：小麦单产提升（1.5%以上）（脱贫户、监测户）12927户96940.33亩，150元/亩，其中巴仁乡283户2062.8亩、白杨镇888户9268.09亩、伯西热克镇1772户9894.2亩、河园镇943户5108.09亩、江格勒斯乡457户4164.29亩、金果镇157户944.8亩、棋盘乡46户418.6亩、恰尔巴格镇381户2980.33亩、铁提乡532户2885.22亩、吐古其乡934户6348.52亩、乌吉热克乡802户8505.7亩、乌夏巴什镇1525户9996.79亩、夏合甫乡1124户10979.7亩、依力克其乡1100户10370.1亩、依提木孔镇1140户7329.7亩、宗朗乡843户5683.4亩。</t>
  </si>
  <si>
    <t>经济效益：带动帮扶对象12927户小麦单产提升补助，户均享受补助1125元。
社会效益：保障粮食安全，群众满意度≥95%。</t>
  </si>
  <si>
    <t>农业技术推广服务中心</t>
  </si>
  <si>
    <t>yc2026006</t>
  </si>
  <si>
    <t>叶城县2026年玉米单产提升补助项目</t>
  </si>
  <si>
    <t>巴仁乡、白杨镇、伯西热克镇、河园镇、金果镇、棋盘乡、恰尔巴格镇、铁提乡、吐古其乡、乌夏巴什镇、夏合甫乡、依力克其乡、依提木孔镇、宗朗乡、乌吉热克乡</t>
  </si>
  <si>
    <t>项目总投资：1181.1843万元
建设内容：玉米单产提升（3%以上）（脱贫户、监测户）10481户78745.62亩，150元/亩，其中巴仁乡322户2048.4亩、白杨镇619户4941.85亩、伯西热克镇1278户6620.3亩、河园镇1007户6057.26亩、江格勒斯乡148户1209.6亩、金果镇92户455.6亩、棋盘乡140户3500亩、恰尔巴格镇232户1419.4亩、铁提乡401户1956.9亩、吐古其乡848户5208.98亩、乌吉热克乡477户3652.9亩、乌夏巴什镇1996户15091.43亩、夏合甫乡327户6385亩、依力克其乡655户3382.6亩、依提木孔镇782户4643.4亩、宗朗乡1032户11343.3亩。</t>
  </si>
  <si>
    <t>经济效益：带动帮扶对象10481户玉米单产提升补助，户均享受补助1127元。
社会效益：保障粮食安全，群众满意度≥95%。</t>
  </si>
  <si>
    <t>yc2026007</t>
  </si>
  <si>
    <t>叶城县2026年滴灌灌溉补助项目</t>
  </si>
  <si>
    <t>巴仁乡、白杨镇、伯西热克镇、江格勒斯乡、恰尔巴格镇、恰其库木管理区、铁提乡、吐古其乡、乌吉热克乡、乌夏巴什镇、夏合甫乡、依力克其乡、依提木孔镇、宗朗乡</t>
  </si>
  <si>
    <t>项目总投资：57.17646万元
建设内容：滴灌灌溉补助（脱贫户、监测户）2746户19058.82亩，30元/亩，其中巴仁乡313户1740.3亩、白杨镇372户2158.81亩、伯西热克镇28户165.7亩、江格勒斯乡171户1261亩、恰尔巴格镇240户2286.4亩、恰其库木管理区316户4089.1亩、铁提乡157户579.1亩、吐古其乡138户917.39亩、乌吉热克乡143户1040.8亩、乌夏巴什镇96户930.02亩、夏合甫乡401户1484.3亩、依力克其乡239户1398亩、依提木孔镇107户517.9亩、宗朗乡25户490亩。</t>
  </si>
  <si>
    <t>经济效益：带动帮扶对象2746户实施滴灌灌溉补助，户均享受补助208元。
社会效益：保障粮食安全，群众满意度≥95%。</t>
  </si>
  <si>
    <t>yc2026008</t>
  </si>
  <si>
    <t>叶城县2026年托管服务补助项目</t>
  </si>
  <si>
    <t>农业社会化服务</t>
  </si>
  <si>
    <t>江格勒斯乡、乌吉热克乡、乌夏巴什镇、依力克其乡</t>
  </si>
  <si>
    <t>项目总投资：40.0085万元
建设内容：托管服务补助（脱贫户、监测户）464户4000.85亩，100元/亩，其中江格勒斯乡46户195.2亩、乌吉热克乡16户175亩、乌夏巴什镇201户1420.65亩、依力克其乡201户2210亩。</t>
  </si>
  <si>
    <t>经济效益：带动帮扶对象464户实施托管服务补助造，户均享受补助862元。
社会效益：保障粮食安全，群众满意度≥95%。</t>
  </si>
  <si>
    <t>农业经济发展服务中心</t>
  </si>
  <si>
    <t>yc2026009</t>
  </si>
  <si>
    <t>叶城县2026年引进良种母牛补助项目</t>
  </si>
  <si>
    <t>养殖业基地</t>
  </si>
  <si>
    <t>阿克塔什镇、巴仁乡、白杨镇、伯西热克镇、河园镇、江格勒斯乡、金果镇、柯克亚乡、洛克乡、恰尔巴格镇、铁提乡、吐古其乡、乌吉热克乡、乌夏巴什镇、夏合甫乡、依力克其乡、依提木孔镇、宗朗乡</t>
  </si>
  <si>
    <t>项目总投资：2522.8万元
建设内容：引进良种母牛（脱贫户、监测户）4848户6307头，4000元/头，其中阿克塔什镇110户200头、巴仁乡40户40头、白杨镇63户66头、伯西热克镇765户946头、河园镇298户314头、江格勒斯乡236户310头、金果镇53户67头、柯克亚乡15户22头、洛克乡311户360头、恰尔巴格镇757户1027头、铁提乡145户191头、吐古其乡286户356头、乌吉热克乡76户90头、乌夏巴什镇364户767头、夏合甫乡706户832头、依力克其乡159户199头、依提木孔镇283户305头、宗朗乡179户210头、棋盘乡2户5头。</t>
  </si>
  <si>
    <t>经济效益：带动帮扶对象4848户发展畜牧业，户均享受补助6423元。
社会效益：促进畜牧产业发展，群众满意度≥95%。</t>
  </si>
  <si>
    <t>畜牧兽医站</t>
  </si>
  <si>
    <t>yc2026010</t>
  </si>
  <si>
    <t>叶城县2026年引进良种母羊补助项目</t>
  </si>
  <si>
    <t>项目总投资：931.72万元
建设内容：引进良种母羊（脱贫户、监测户）5059户23293只，400元/只，其中阿克塔什镇130户1200只、巴仁乡20户100只、白杨镇73户142头、伯西热克镇852户3965只、河园镇93户291只、江格勒斯乡99户360只、金果镇83户214只、柯克亚乡8户60只、洛克乡220户709只、恰尔巴格镇717户5361只、铁提乡168户395只、吐古其乡632户1811只、乌吉热克乡163户383只、乌夏巴什镇375户3978只、夏合甫乡772户1926只、依力克其乡219户703只、依提木孔镇276户881只、宗朗乡159户924只。</t>
  </si>
  <si>
    <t>经济效益：带动帮扶对象5059户发展畜牧业，户均享受补助2470元。
社会效益：促进畜牧产业发展，群众满意度≥95%。</t>
  </si>
  <si>
    <t>yc2026011</t>
  </si>
  <si>
    <t>叶城县2026年自繁良种母牛补助项目</t>
  </si>
  <si>
    <t>阿克塔什镇、巴仁乡、白杨镇、伯西热克镇、河园镇、江格勒斯乡、金果镇、柯克亚乡、洛克乡、棋盘乡、恰尔巴格镇、铁提乡、吐古其乡、乌吉热克乡、乌夏巴什镇、玉叶镇、夏合甫乡、依力克其乡、依提木孔镇、宗朗乡、东城区、中城区</t>
  </si>
  <si>
    <t>项目总投资：5662.5万元
建设内容：自繁良种母牛（脱贫户、监测户）11241户18875头，3000元/头，其中阿克塔什镇360户532头、巴仁乡174户211头、白杨镇413户499头、伯西热克镇103户104头、河园镇528户609头、江格勒斯乡480户492头、金果镇68户113头、柯克亚乡190户330头、洛克乡890户955头、棋盘乡326户928头、恰尔巴格镇663户933头、铁提乡385户595头、吐古其乡481户812头、乌吉热克乡357户378头、乌夏巴什镇1567户3013头、夏合甫乡779户1000头、依力克其乡671户1010头、依提木孔镇654户834头、宗朗乡448户598头、东城区431户716头、中城区546户918头、玉叶镇1017户2188头。</t>
  </si>
  <si>
    <t>经济效益：带动帮扶对象11241户发展畜牧业，户均享受补助4669元。
社会效益：促进畜牧产业发展，群众满意度≥95%。</t>
  </si>
  <si>
    <t>yc2026012</t>
  </si>
  <si>
    <t>叶城县2026年自繁良种母羊补助项目</t>
  </si>
  <si>
    <t>项目总投资：3697.2万元
建设内容：自繁良种母羊（脱贫户、监测户）19723户123240只，300元/只，其中阿克塔什镇448户4476只、巴仁乡373户1913只、白杨镇841户3237头、伯西热克镇279户974只、河园镇1143户4543只、江格勒斯乡1077户3150只、金果镇224户1243只、柯克亚乡269户2742只、洛克乡3052户10788只、棋盘乡328户4768只、恰尔巴格镇910户5920只、铁提乡792户3593只、吐古其乡946户3909只、乌吉热克乡941户3111只、乌夏巴什镇2278户20318只、夏合甫乡1094户3965只、依力克其乡886户4579只、依提木孔镇1096户5600只、宗朗乡722户5848只、东城区609户9724只、中城区932户10839只、玉叶镇1017户8000只。</t>
  </si>
  <si>
    <t>经济效益：带动帮扶对象19723户发展畜牧业，户均享受补助1958元。
社会效益：促进畜牧产业发展，群众满意度≥95%。</t>
  </si>
  <si>
    <t>yc2026013</t>
  </si>
  <si>
    <t>叶城县2026年全价、配合饲料补贴项目</t>
  </si>
  <si>
    <t>宗朗乡、伯西热克镇、巴仁乡、江格勒斯乡、乌吉热克乡、阿克塔什镇、洛克乡、恰尔巴格</t>
  </si>
  <si>
    <t>项目总投资：433.41895万元
建设内容：对购买或自配全价饲料和配合饲料养殖牛羊的，按照饲料成本的30%给予一次性补助，每吨补助不超过350元。实施2737户12514.11吨，其中宗朗乡192户783吨、伯西热克镇572户1500吨、巴仁乡324户590吨、江格勒斯乡30户750吨、乌吉热克乡358户716吨、阿克塔什镇6户8.3吨、洛克乡1109户6538吨、恰尔巴格29户1379.65吨、柯克亚乡117户249.16吨。</t>
  </si>
  <si>
    <t>对购买或自配全价饲料和配合饲料养殖牛羊的，按照饲料成本的30%给予一次性补助，每吨补助不超过350元</t>
  </si>
  <si>
    <t>yc2026014</t>
  </si>
  <si>
    <t>叶城县2026年小额贷款贴息</t>
  </si>
  <si>
    <t>小额贷款贴息</t>
  </si>
  <si>
    <t>叶城县各乡镇（区）</t>
  </si>
  <si>
    <t>项目总投资：1000万元
建设内容：为全县脱贫户、监测户实施小额贷款贴息补助。</t>
  </si>
  <si>
    <t>经济效益：降低农户融资成本及生产支出户均1300元/年
社会效益：促进产业发展，增加农民收入，群众满意度≥95%。</t>
  </si>
  <si>
    <t>农业农村局</t>
  </si>
  <si>
    <t>（二）</t>
  </si>
  <si>
    <t>种植业基地配套（防渗渠）</t>
  </si>
  <si>
    <t>yc2026015</t>
  </si>
  <si>
    <t>叶城县2026年洛克乡种植业基地配套建设项目</t>
  </si>
  <si>
    <t>洛克乡1村、2村、3村、4村、5村、7村、8村、9村、10村、11村、12村</t>
  </si>
  <si>
    <r>
      <rPr>
        <sz val="14"/>
        <rFont val="仿宋"/>
        <charset val="134"/>
      </rPr>
      <t>项目总投资：1700万元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/s防渗渠20公里及配套，85万元/公里。</t>
    </r>
  </si>
  <si>
    <t>经济效益：带动临时就业≥60人，人均月工资≥3000元，带动灌溉农田每亩增收≥50元。
社会效益：改善灌溉面积≥22500亩，新建渠道长度20公里，灌溉保证率75%。提高水资源利用率和保证率，全面提升灌溉水平，降低运行成本，节约水资源，改善农业用水条件，提高水利工程综合效益。</t>
  </si>
  <si>
    <t>水利局</t>
  </si>
  <si>
    <t>yc2026016</t>
  </si>
  <si>
    <t>叶城县2026年巴仁乡种植业基地配套建设项目</t>
  </si>
  <si>
    <t>巴仁乡2村、3村、4村、7村、9村</t>
  </si>
  <si>
    <r>
      <rPr>
        <sz val="14"/>
        <rFont val="仿宋"/>
        <charset val="134"/>
      </rPr>
      <t>项目总投资：390万元
建设内容：新建0.5-1m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/s防渗渠4.6公里及配套，85万元/公里。</t>
    </r>
  </si>
  <si>
    <t>经济效益：带动临时就业≥30人，人均月工资≥3000元，带动灌溉农田每亩增收≥50元。
社会效益：改善灌溉面积≥6750亩，新建渠道长度6公里，灌溉保证率75%。提高水资源利用率和保证率，全面提升灌溉水平，降低运行成本，节约水资源，改善农业用水条件，提高水利工程综合效益。</t>
  </si>
  <si>
    <t>yc2026017</t>
  </si>
  <si>
    <t>叶城县2026年河园镇种植业基地配套建设项目</t>
  </si>
  <si>
    <t>河园镇2村</t>
  </si>
  <si>
    <r>
      <rPr>
        <sz val="14"/>
        <rFont val="仿宋"/>
        <charset val="134"/>
      </rPr>
      <t>项目总投资：1130万元
建设内容：新建0.5-1m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/s防渗渠13.4公里及配套，85万元/公里。</t>
    </r>
  </si>
  <si>
    <t>yc2026018</t>
  </si>
  <si>
    <t>叶城县2026年铁提乡种植业基地配套项目</t>
  </si>
  <si>
    <t>铁提乡2村、9村、10村</t>
  </si>
  <si>
    <r>
      <rPr>
        <sz val="14"/>
        <rFont val="仿宋"/>
        <charset val="134"/>
      </rPr>
      <t>项目总投资：390万元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/s防渗渠4.6公里及配套，85万元/公里。</t>
    </r>
  </si>
  <si>
    <t>经济效益：带动临时就业≥30人，人均月工资≥3000元，带动灌溉农田每亩增收≥50元。
社会效益：改善灌溉面积≥5625亩，新建渠道长度5公里，灌溉保证率75%。提高水资源利用率和保证率，全面提升灌溉水平，降低运行成本，节约水资源，改善农业用水条件，提高水利工程综合效益。</t>
  </si>
  <si>
    <t>yc2026019</t>
  </si>
  <si>
    <t>叶城县2026年依力克其乡种植业基地配套建设项目</t>
  </si>
  <si>
    <t>依力克其乡3村、6村、7村、8村、9村、11村、12村、14村、17村</t>
  </si>
  <si>
    <r>
      <rPr>
        <sz val="14"/>
        <rFont val="仿宋"/>
        <charset val="134"/>
      </rPr>
      <t>项目总投资:2125万元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/s防渗渠25公里及配套，85万元/公里。</t>
    </r>
  </si>
  <si>
    <t>经济效益：带动临时就业≥30人，人均月工资≥3000元，带动灌溉农田每亩增收≥50元。
社会效益：改善灌溉面积≥28000亩，新建渠道长度25公里，灌溉保证率75%。提高水资源利用率和保证率，全面提升灌溉水平，降低运行成本，节约水资源，改善农业用水条件，提高水利工程综合效益。</t>
  </si>
  <si>
    <t>yc2026020</t>
  </si>
  <si>
    <t>叶城县2026年宗朗乡种植业基地配套建设项目</t>
  </si>
  <si>
    <t>宗朗乡3村、5村</t>
  </si>
  <si>
    <r>
      <rPr>
        <sz val="14"/>
        <rFont val="仿宋"/>
        <charset val="134"/>
      </rPr>
      <t>项目总投资：340万元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/s防渗渠4公里及配套，85万元/公里。</t>
    </r>
  </si>
  <si>
    <t>经济效益：带动临时就业≥30人，人均月工资≥3000元，带动灌溉农田每亩增收≥50元。
社会效益：改善灌溉面积≥7000亩，新建渠道长度6公里，灌溉保证率75%。提高水资源利用率和保证率，全面提升灌溉水平，降低运行成本，节约水资源，改善农业用水条件，提高水利工程综合效益。</t>
  </si>
  <si>
    <t>yc2026021</t>
  </si>
  <si>
    <t>叶城县2026年柯克亚乡种植业基地配套建设项目</t>
  </si>
  <si>
    <t>柯克亚乡2村、6村、7村</t>
  </si>
  <si>
    <r>
      <rPr>
        <sz val="14"/>
        <rFont val="仿宋"/>
        <charset val="134"/>
      </rPr>
      <t>项目总投资：918万元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/s防渗渠10.8公里及配套，85万元/公里。</t>
    </r>
  </si>
  <si>
    <t>经济效益：带动临时就业≥30人，人均月工资≥3000元，带动灌溉农田每亩增收≥50元。
社会效益：改善灌溉面积≥10350亩，新建渠道长度9.2公里，灌溉保证率75%。提高水资源利用率和保证率，全面提升灌溉水平，降低运行成本，节约水资源，改善农业用水条件，提高水利工程综合效益。</t>
  </si>
  <si>
    <t>yc2026022</t>
  </si>
  <si>
    <t>叶城县2026年恰尔巴格镇种植业基地配套建设项目</t>
  </si>
  <si>
    <t>恰尔巴格镇3村、5村、6村、9村、11村、12村、13村、15村</t>
  </si>
  <si>
    <t>经济效益：带动临时就业≥30人，人均月工资≥3000元，带动灌溉农田每亩增收≥50元。
社会效益：改善灌溉面积≥16000亩，新建渠道长度15公里，灌溉保证率75%。提高水资源利用率和保证率，全面提升灌溉水平，降低运行成本，节约水资源，改善农业用水条件，提高水利工程综合效益。</t>
  </si>
  <si>
    <t>yc2026023</t>
  </si>
  <si>
    <t>叶城县2026年金果镇种植业基地配套建设项目</t>
  </si>
  <si>
    <t>金果镇1村、2村、5村、6村、10村、11村</t>
  </si>
  <si>
    <r>
      <rPr>
        <sz val="14"/>
        <rFont val="仿宋"/>
        <charset val="134"/>
      </rPr>
      <t>项目总投资：560万元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/s防渗渠6.6公里及配套，85万元/公里。</t>
    </r>
  </si>
  <si>
    <t>经济效益：带动临时就业≥30人，人均月工资≥3000元，带动灌溉农田每亩增收≥50元。
社会效益：改善灌溉面积≥30000亩，新建渠道长度25.8公里，灌溉保证率75%。提高水资源利用率和保证率，全面提升灌溉水平，降低运行成本，节约水资源，改善农业用水条件，提高水利工程综合效益。</t>
  </si>
  <si>
    <t>yc2026024</t>
  </si>
  <si>
    <t>叶城县2026年夏合甫乡种植业基地配套建设项目</t>
  </si>
  <si>
    <t>乡村建设行动</t>
  </si>
  <si>
    <t>夏合甫乡2村、3村、5村、6村、7村、8村、9村、10村、12村、15村、16村、18村</t>
  </si>
  <si>
    <r>
      <rPr>
        <sz val="14"/>
        <rFont val="仿宋"/>
        <charset val="134"/>
      </rPr>
      <t>项目总投资：1540万元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/s防渗渠18.2公里及配套，85万元/公里。</t>
    </r>
  </si>
  <si>
    <t>经济效益：建成后将彻底改善区域农业灌溉条件，为农作物种植提供稳定水资源支撑，800余户群众通过作物产量提升与成本节约实现年均增收。
社会效益：稳定的灌溉保障可增强群众发展种植业的信心，提升对乡村基础设施建设的认同感，同时项目施工阶段可创造80余个临时就业岗位，带动本地劳动力就近就业，群众满意度≥95%</t>
  </si>
  <si>
    <t>yc2026025</t>
  </si>
  <si>
    <t>叶城县2026年棋盘乡种植业基地配套建设项目</t>
  </si>
  <si>
    <t>棋盘乡3村、9村、14村</t>
  </si>
  <si>
    <r>
      <rPr>
        <sz val="14"/>
        <rFont val="仿宋"/>
        <charset val="134"/>
      </rPr>
      <t>项目总投资：730万元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/s防渗渠8.6公里及配套，85万元/公里。</t>
    </r>
  </si>
  <si>
    <t>经济效益：带动临时就业≥30人，人均月工资≥3000元，带动灌溉农田每亩增收≥50元。
社会效益：改善灌溉面积≥9900亩，新建渠道长度8.8公里，灌溉保证率75%。提高水资源利用率和保证率，全面提升灌溉水平，降低运行成本，节约水资源，改善农业用水条件，提高水利工程综合效益。</t>
  </si>
  <si>
    <t>yc2026026</t>
  </si>
  <si>
    <t>叶城县2026年吐古其乡种植业基地配套建设项目</t>
  </si>
  <si>
    <t>吐古其乡2村、3村、5村、8村、9村、10村、12村</t>
  </si>
  <si>
    <r>
      <rPr>
        <sz val="14"/>
        <rFont val="仿宋"/>
        <charset val="134"/>
      </rPr>
      <t>项目总投资:527万元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/s防渗渠6.2公里及配套，85万元/公里。</t>
    </r>
  </si>
  <si>
    <t>经济效益：带动临时就业≥30人，人均月工资≥3000元，带动灌溉农田每亩增收≥50元。
社会效益：改善灌溉面积≥6500亩，新建渠道长度6公里，灌溉保证率75%。提高水资源利用率和保证率，全面提升灌溉水平，降低运行成本，节约水资源，改善农业用水条件，提高水利工程综合效益。</t>
  </si>
  <si>
    <t>yc2026027</t>
  </si>
  <si>
    <t>叶城县2026年乌吉热克乡种植业基地配套建设项目</t>
  </si>
  <si>
    <t>乌吉热克乡1村、3村、5村、6村、12村、13村、14村、15村、17村、18村</t>
  </si>
  <si>
    <r>
      <rPr>
        <sz val="14"/>
        <rFont val="仿宋"/>
        <charset val="134"/>
      </rPr>
      <t>项目总投资:1785万元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/s防渗渠21公里及配套，85万元/公里。</t>
    </r>
  </si>
  <si>
    <t>经济效益：带动临时就业≥30人，人均月工资≥3000元，带动灌溉农田每亩增收≥50元。
社会效益：改善灌溉面积≥18000亩，新建渠道长度17.5公里，灌溉保证率75%。提高水资源利用率和保证率，全面提升灌溉水平，降低运行成本，节约水资源，改善农业用水条件，提高水利工程综合效益。</t>
  </si>
  <si>
    <t>yc2026028</t>
  </si>
  <si>
    <t>叶城县2026年白杨镇种植业基地配套建设项目</t>
  </si>
  <si>
    <t>白杨镇1村、4村、13村、14村、15村、24村</t>
  </si>
  <si>
    <r>
      <rPr>
        <sz val="14"/>
        <rFont val="仿宋"/>
        <charset val="134"/>
      </rPr>
      <t>项目总投资：2975万元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/s防渗渠35公里及配套，85万元/公里。</t>
    </r>
  </si>
  <si>
    <t>经济效益：带动临时就业≥30人，人均月工资≥3000元，带动灌溉农田每亩增收≥50元。
社会效益：改善灌溉面积≥50000亩，新建渠道长度45公里，灌溉保证率75%。提高水资源利用率和保证率，全面提升灌溉水平，降低运行成本，节约水资源，改善农业用水条件，提高水利工程综合效益。</t>
  </si>
  <si>
    <t>yc2026029</t>
  </si>
  <si>
    <t>叶城县2026年依提木孔镇种植业基地配套建设项目</t>
  </si>
  <si>
    <t>依提木孔镇</t>
  </si>
  <si>
    <r>
      <rPr>
        <sz val="14"/>
        <rFont val="仿宋"/>
        <charset val="134"/>
      </rPr>
      <t>项目总投资：390万元
建设内容：新建0.6-1m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/s防渗渠4.6公里及附属配套，85万元/公里。</t>
    </r>
  </si>
  <si>
    <t>经济效益：带动临时就业≥30人，人均月工资≥3000元，带动灌溉农田每亩增收≥50元。
社会效益：改善灌溉面积≥5500亩，新建渠道长度5公里，灌溉保证率75%。提高水资源利用率和保证率，全面提升灌溉水平，降低运行成本，节约水资源，改善农业用水条件，提高水利工程综合效益。</t>
  </si>
  <si>
    <t>yc2026030</t>
  </si>
  <si>
    <t>叶城县2026年恰其库木水源供水工程（一期）</t>
  </si>
  <si>
    <t>江格勒斯乡16村</t>
  </si>
  <si>
    <t>项目总投资：2000万元
建设内容：以管代渠20公里及附属配套。</t>
  </si>
  <si>
    <t>经济效益：以管代渠减少输水损耗降成本，保障灌溉稳定提升作物产量，助力农业增收；社会效益：改善农田水利条件，推动节水农业发展，创造就业，为乡村农业可持续发展提供支撑。</t>
  </si>
  <si>
    <t>（三）</t>
  </si>
  <si>
    <t>蓄水池建设</t>
  </si>
  <si>
    <t>yc2026031</t>
  </si>
  <si>
    <t>叶城县2026年阿克塔什镇沉沙池建设项目</t>
  </si>
  <si>
    <t>阿克塔什镇1村</t>
  </si>
  <si>
    <r>
      <rPr>
        <sz val="14"/>
        <rFont val="仿宋"/>
        <charset val="134"/>
      </rPr>
      <t>项目总投资：340万元
建设内容：新建沉沙池1座,0.6-1m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/s防渗渠1公里及附属配套设施。</t>
    </r>
  </si>
  <si>
    <t>社会效益：通过项目建设，解决农业灌溉用水问题。</t>
  </si>
  <si>
    <t>yc2026032</t>
  </si>
  <si>
    <t>叶城县2026年伯西热克镇蓄水池建设项目</t>
  </si>
  <si>
    <t>伯西热克镇1村</t>
  </si>
  <si>
    <t>项目总投资：800万元
建设内容：修建蓄水池3座，每座约1.8万立方及其他附属设施。每座蓄水池配套泵房及低压管道。</t>
  </si>
  <si>
    <t>yc2026033</t>
  </si>
  <si>
    <t>叶城县2026年乌夏巴什镇农业产业基础设施建设项目</t>
  </si>
  <si>
    <t>乌夏巴什镇1村</t>
  </si>
  <si>
    <t>项目总投资：650万元
建设内容：新建蓄水池1座，占地10亩，预计蓄水池量2.5万立方米，铺设输水主管道22公里，及其附属设施。</t>
  </si>
  <si>
    <t>社会效益：项目建成为项目区20公里林带及3000亩高标准农田进行浇水，保证环境，同时树木可以给农户带来收入</t>
  </si>
  <si>
    <t>yc2026034</t>
  </si>
  <si>
    <t>叶城县2026年柯克亚乡2村3村小水源建设项目</t>
  </si>
  <si>
    <t>柯克亚乡2村、3村</t>
  </si>
  <si>
    <r>
      <rPr>
        <sz val="14"/>
        <rFont val="仿宋"/>
        <charset val="134"/>
      </rPr>
      <t>项目总投资：900万元
建设项目：新建蓄水沉砂池2座，2.5万m</t>
    </r>
    <r>
      <rPr>
        <sz val="14"/>
        <rFont val="宋体"/>
        <charset val="134"/>
      </rPr>
      <t>³</t>
    </r>
    <r>
      <rPr>
        <sz val="14"/>
        <rFont val="仿宋"/>
        <charset val="134"/>
      </rPr>
      <t>及配套附属设施。</t>
    </r>
  </si>
  <si>
    <t>社会效益：通过新建蓄水沉沙池，有效拦蓄地表径流、沉淀泥沙，解决项目区周边农田灌溉水源不足问题，减轻水土流失，提高农业抗灾能力和综合生产能力。</t>
  </si>
  <si>
    <t>yc2026035</t>
  </si>
  <si>
    <t>叶城县2026年洛克乡蓄水池建设项目</t>
  </si>
  <si>
    <t>洛克乡10村、11村</t>
  </si>
  <si>
    <t>项目总投资：390万元
建设内容：新建蓄水池2座及其配套附属设施。</t>
  </si>
  <si>
    <t>（四）</t>
  </si>
  <si>
    <t>林果产业发展</t>
  </si>
  <si>
    <t>yc2026036</t>
  </si>
  <si>
    <t>叶城县2026年林果育苗基地建设项目</t>
  </si>
  <si>
    <t>洛克乡9村</t>
  </si>
  <si>
    <t>项目总投资：24万元
建设内容：建设林果育苗基地30亩，培育“温185、新2”等优质品种树苗，每亩8000元。其中洛克乡9村30亩。</t>
  </si>
  <si>
    <t>经济效益：优质品种育苗保障供应，30亩规模化培育降低成本，带动树苗销售及后续种植增收，助力林果产业增值；社会效益：盘活洛克乡土地，创造就业，推动特色林果业发展，为乡村产业振兴筑牢基础。</t>
  </si>
  <si>
    <t>yc2026037</t>
  </si>
  <si>
    <t>叶城县2026年林果社会化服务组织培育项目</t>
  </si>
  <si>
    <t>吐古其乡、洛克乡、白杨镇、巴仁乡、河园镇、伯西热克镇、乌吉热克乡、依提木孔镇</t>
  </si>
  <si>
    <t>项目总投资：170.4万元
建设内容：为8个林果社会化服务组织统一采购并配发现代化林果作业设备。每个服务组织安排资金21.3万元，总投资170.4万元。为每个组织配备设备包括：牵引式风送打药机3台，16000元/台，资金48000元；电动喷涂机10套，1500元/套，资金15000元；以及一批高效锂电修剪工具5000元/批，资金150000元，具体包括电动修枝剪、手持锂电锯、手持锂电剪、长枝锂电锯及嫁接刀各30套。涉及：吐古其乡、洛克乡、白杨镇、巴仁乡、河园镇、伯西热克镇、乌吉热克乡、依提木孔镇等8个乡镇。</t>
  </si>
  <si>
    <t>经济效益：现代化设备提升林果作业效率与质量，降低人工成本，助力林果增产增值，增强服务组织收益能力；社会效益：带动8乡就业，强化林果服务支撑，推动产业标准化发展，为乡村林果业振兴赋能。</t>
  </si>
  <si>
    <t>yc2026038</t>
  </si>
  <si>
    <t>叶城县2026年林果技术培训项目</t>
  </si>
  <si>
    <t>洛克乡5村、9村</t>
  </si>
  <si>
    <t>项目总投资：30万元
建设内容：通过邀请自治区林科院、农科院首席专家，采取“理论+现场”教学模式，对我县林果技术服务队成员进行系统化培训。计划每年开展10期，每期50人，打造一支扎根乡村、技术过硬的本土林果技术骨干队伍，全面提升我县林果业管理服务水平，为产业振兴提供人才支撑。</t>
  </si>
  <si>
    <t>经济效益：培育技术骨干提升林果管理水平，降低损耗并提质增产，助力产业增效增收；社会效益：强化人才支撑，带动农户技能提升，推动林果业发展，为乡村产业振兴注入动力。</t>
  </si>
  <si>
    <t>yc2026039</t>
  </si>
  <si>
    <t>叶城县2026年核桃产业林果示范园建设项目</t>
  </si>
  <si>
    <t>吐古其乡、巴仁乡</t>
  </si>
  <si>
    <t>项目总投资：304万元
建设内容：实施核桃示范园3040亩，其中吐古其乡2000亩、巴仁乡1040亩。
计划对示范园开展专业化管理，并对复合肥、尿素及病虫害药剂等物资进行补助，补助标准为每亩1000元。其中，专业化服务补助250元/亩，主要包括修剪、病虫害防治等；复合肥、尿素及病虫害药剂补助750元/亩。</t>
  </si>
  <si>
    <t>经济效益：物资与服务补助降本，专业化管理提升核桃产量品质，规模化种植拓宽销路增收益；社会效益：带动就业，强化农户种植技能，推动核桃产业提质，助力乡村特色经济发展。</t>
  </si>
  <si>
    <t>yc2026040</t>
  </si>
  <si>
    <t>叶城县2026年阿克塔什镇油蟠桃示范基地建设项目</t>
  </si>
  <si>
    <t>阿克塔什镇</t>
  </si>
  <si>
    <t>项目总投资：360万元
建设内容：在阿克塔什镇林果示范基地打造油蟠桃基地1000亩，每亩3600元，配备智能施肥罐，高强度滴灌带，化肥、农药，现代化果园喷药机，果园开沟、施肥、填土一体化施肥机，高优果袋，桃果人工分拣设施及技术人员培训等。</t>
  </si>
  <si>
    <t>经济效益：智能设施与机械降本提效，提升油蟠桃产量品质，分拣增值 + 技术赋能拓宽收益；社会效益：创造就业，带动农户技能提升，推动林果业现代化与乡村产业振兴。</t>
  </si>
  <si>
    <t>yc2026041</t>
  </si>
  <si>
    <t>叶城县2026年超高标准苹果示范园建设项目</t>
  </si>
  <si>
    <t>依力克其乡16村</t>
  </si>
  <si>
    <t>项目总投资：200万元
建设内容：在依力克其乡防沙治沙地块，选取水源充足地块100亩打造超高标准苹果示范园，每亩20000元。引进优质脱毒苗木，建设高标准矮砧密植园；配套滴灌与水肥一体化系统、农机具及物联网设施等设施；建设水电、道路等基础设施。打造集标准化生产、新技术示范于一体的现代化超高标准示范苹果产业园。</t>
  </si>
  <si>
    <t>经济效益：带动当地产业发展，提高农民经济收入。
社会效益：带动当地产业发展，群众满意度≥95%。</t>
  </si>
  <si>
    <t>yc2026042</t>
  </si>
  <si>
    <t>叶城县2026年夏合甫乡园艺社区苹果高产示范基地建设项目</t>
  </si>
  <si>
    <t>夏合甫乡园艺社区</t>
  </si>
  <si>
    <t>项目总投资：280万元
建设内容：在夏合甫乡园艺社区打造苹果高产示范基地700亩，每亩4000元，实施水肥一体化，对苹果树进行修剪、压枝、拉枝、化控、促花及相关药品和愈合剂等专业化管理；聘请省级林果专家对技术服务人员进行培训。</t>
  </si>
  <si>
    <t>经济效益：水肥一体化与专业管理提升苹果产量品质，降低种植成本，专家培训强化技术支撑，助力增产增收；社会效益：带动就业，推动林果业标准化发展，助力乡村特色产业提质与农户致富。</t>
  </si>
  <si>
    <t>yc2026043</t>
  </si>
  <si>
    <t>叶城县2026年石榴育苗基地建设项目</t>
  </si>
  <si>
    <t>洛克乡5村</t>
  </si>
  <si>
    <t>项目总投资：16万元
建设内容：建设石榴育苗基地20亩，8000元/亩，选育品种为昆仑大籽、昆仑红宝。</t>
  </si>
  <si>
    <t>经济效益：优质石榴品种育苗保障供应，规模化培育降低成本，带动销售及后续种植增收；社会效益：创造就业岗位，推动特色林果业发展，助力农户技能提升与乡村产业振兴。</t>
  </si>
  <si>
    <t>yc2026044</t>
  </si>
  <si>
    <t>叶城县2026年伯西热克镇石榴定植及设施配套项目</t>
  </si>
  <si>
    <t>伯西热克镇10村、11村</t>
  </si>
  <si>
    <t>项目总投资：57万元
建设内容：石榴定植320亩，每亩1800元，其中10村200亩、11村120亩。</t>
  </si>
  <si>
    <t>yc2026045</t>
  </si>
  <si>
    <t>叶城县2026年伯西热克镇石榴园设施试点项目</t>
  </si>
  <si>
    <t>伯西热克镇15村</t>
  </si>
  <si>
    <t>项目总投资：100万元
建设内容：为50亩石榴园安装新型防寒、防冻棚、轻质覆盖物并配套相关附属设施，每亩成本2万元。</t>
  </si>
  <si>
    <t>yc2026046</t>
  </si>
  <si>
    <t>叶城县2026年核桃蛀果害虫绿色防控项目</t>
  </si>
  <si>
    <t>铁提乡、金果镇、吐古其乡、巴仁乡、白杨镇、伯西热克镇、恰尔巴格镇、夏合甫乡、河园镇、依提木孔镇</t>
  </si>
  <si>
    <t>项目总投资：3000万元
建设内容：核桃蛀果害虫绿色防控25万亩，采购迷向丝（时效性6月以上，高效混合迷向），120元/亩。其中金果镇1715亩，铁提乡39085亩，吐古其乡7408亩，巴仁乡23113亩，白杨镇6698亩，伯西热克镇50168亩，恰尔巴格镇21560亩，夏合甫乡1085亩，河园镇46668亩，依提木孔镇52500亩。</t>
  </si>
  <si>
    <t>经济效益：项目区核桃蛀果率降至5%以下，提升果品商品率。
社会效益：通过病虫害防治，提高林果产量，带动群众和增收致富。</t>
  </si>
  <si>
    <t>yc2026047</t>
  </si>
  <si>
    <t>叶城县2026年核桃蛀果害虫飞机防治病虫害项目</t>
  </si>
  <si>
    <t>项目总投资：1250万元
建设内容：对25万亩核桃人工及飞防两次共计50万亩次，服务成本4.5元/亩，资金225万元；飞防监理服务成本0.5元/亩，资金25万元；飞防药剂两种，每种药剂喷洒一遍，共计40元/亩，资金1000万元。其中金果镇1715亩，铁提乡39085亩，吐古其乡7408亩，巴仁乡23113亩，白杨镇6698亩，伯西热克镇50168亩，恰尔巴格镇21560亩，夏合甫乡1085亩，河园镇46668亩，依提木孔镇52500亩。</t>
  </si>
  <si>
    <t>经济效益：带动全县核桃产业增收200万元以上。
社会效益：通过病虫害防治，提高林果产量，带动群众和增收致富。</t>
  </si>
  <si>
    <t>yc2026048</t>
  </si>
  <si>
    <t>叶城县2026年伯西热克镇防沙苗木基地建设项目</t>
  </si>
  <si>
    <t>伯西热克镇2村</t>
  </si>
  <si>
    <t>项目总投资：350万元
建设内容：在伯西热克镇2村建设防沙苗木基地一座，对约600亩土地平整换填、铺设管网、沉砂池及相关附属设施，培育种植防沙治沙苗木等。</t>
  </si>
  <si>
    <t>经济效益：项目实施带动就业对象12人，提高农民经济收入。
社会效益：促进乡村振兴发展，带动当地产业发展，群众满意度≥95%。</t>
  </si>
  <si>
    <t>（五）</t>
  </si>
  <si>
    <t>渔业养殖</t>
  </si>
  <si>
    <t>yc2026049</t>
  </si>
  <si>
    <t>叶城县2026年棋盘乡13村冷水鱼养殖建设项目</t>
  </si>
  <si>
    <t>水产养殖业发展</t>
  </si>
  <si>
    <t>棋盘乡13村（中城区）</t>
  </si>
  <si>
    <r>
      <rPr>
        <sz val="14"/>
        <rFont val="仿宋"/>
        <charset val="134"/>
      </rPr>
      <t>项目总投资：60万元
建设内容：冷水鱼养殖基础设施建设800平方米，建设内容修建4</t>
    </r>
    <r>
      <rPr>
        <sz val="14"/>
        <rFont val="宋体"/>
        <charset val="134"/>
      </rPr>
      <t>✕</t>
    </r>
    <r>
      <rPr>
        <sz val="14"/>
        <rFont val="仿宋"/>
        <charset val="134"/>
      </rPr>
      <t>10米鱼池共20个。</t>
    </r>
  </si>
  <si>
    <t>带动生产、就业务工</t>
  </si>
  <si>
    <t>经济效益：租金2-5万元，带动就业20人左右，人均工资不低于2000元。
社会效益：促进当地渔业发展，增加群众就业收入。</t>
  </si>
  <si>
    <t>农业农村局（畜牧渔业办）</t>
  </si>
  <si>
    <t>yc2026050</t>
  </si>
  <si>
    <t>叶城县2026年阿克塔什镇渔业养殖建设项目</t>
  </si>
  <si>
    <t>阿克塔什镇3村</t>
  </si>
  <si>
    <t>项目总投资：500万元
建设内容：对4座育苗温室大棚进行提升改造鱼虾养殖，配套渔业养殖设施设备。</t>
  </si>
  <si>
    <t>经济效益：资产量化到村，预计每年增加村集体经济收入共4万元。
社会效益：带动临时就业50人以上，稳定就业20人以上，保障县内蔬菜供应，同时保障周边地区蔬菜供应。</t>
  </si>
  <si>
    <t>yc2026051</t>
  </si>
  <si>
    <t>叶城县2026年乌吉热克乡渔业养殖二期建设项目</t>
  </si>
  <si>
    <t>乌吉热克乡18村</t>
  </si>
  <si>
    <r>
      <rPr>
        <sz val="14"/>
        <rFont val="仿宋"/>
        <charset val="134"/>
      </rPr>
      <t>项目总投资：550万元
建设内容：建设漂浮式养殖系统1套，直径6m养殖池48个，3900m</t>
    </r>
    <r>
      <rPr>
        <sz val="14"/>
        <rFont val="宋体"/>
        <charset val="134"/>
      </rPr>
      <t>³</t>
    </r>
    <r>
      <rPr>
        <sz val="14"/>
        <rFont val="仿宋"/>
        <charset val="134"/>
      </rPr>
      <t>养殖水体，并配套电力附属设施。</t>
    </r>
  </si>
  <si>
    <t>经济效益：预计带动增加巩固脱贫户全年总收入≥90万元；带动脱贫户和边缘易致贫户人数≥80人。社会效益：促进加快乌吉热克乡特色养殖发展进程，为广大农户的稳产、增收打下了基础，起到较好的示范带动作用。</t>
  </si>
  <si>
    <t>yc2026052</t>
  </si>
  <si>
    <t>叶城县2026年渔业水系连通建设工程项目</t>
  </si>
  <si>
    <t>夏合甫乡、洛克乡、乌吉热克乡</t>
  </si>
  <si>
    <t>项目总投资：900万元
建设内容：1.夏合甫乡调水工程，新建1座泵房及附属设施：扬水泵房设计流量0.2m3/s，新建进水池1座。
2.卡尔巴斯曼水库右岸引水渠，建设现浇矩形渠、箱涵0.85km。
3.乌吉热克乡左岸月牙泉中段箱涵引水渠，修建箱涵引水渠0.3km及附属建筑物，设计流量2m3/s。</t>
  </si>
  <si>
    <t>经济效益：完善水利设施保障灌溉，提升用水效率降低农业损失，助力作物增产增收；社会效益：稳定农业生产，改善农田水利条件，带动就业，为乡村农业可持续发展筑牢根基。</t>
  </si>
  <si>
    <t>yc2026053</t>
  </si>
  <si>
    <t>叶城县2026年小龙虾苗种孵化项目</t>
  </si>
  <si>
    <t>叶城县</t>
  </si>
  <si>
    <t>项目总投资500万元
建设内容：建设2个大棚及内部苗种孵化体系搭建。</t>
  </si>
  <si>
    <t>经济效益：苗种孵化体系保障供应稳定性，大棚集约化培育提升苗种成活率与产量，降低养殖 / 种植成本，拓宽销售增收渠道。社会效益：创造就业岗位，带动周边农户技能提升，助力特色种养殖产业发展与乡村经济振兴</t>
  </si>
  <si>
    <t>（六）</t>
  </si>
  <si>
    <t>产业链延伸及基础设施配套</t>
  </si>
  <si>
    <t>yc2026054</t>
  </si>
  <si>
    <t>叶城县2026年巴仁乡红薯高温糖化愈合设备采购项目</t>
  </si>
  <si>
    <t>产地初加工和精深加工</t>
  </si>
  <si>
    <t>巴仁乡幸福村</t>
  </si>
  <si>
    <t>项目总投资：60万元
建设内容：采购智能红薯窖空气调质机4台及配套设施设备。</t>
  </si>
  <si>
    <t>经济效益：预计增加年收益≥10万元。增加就业岗位5个，增加村集体收入1万元。
社会效益：高温糖化红薯1000吨，带动群众增收致富，保证社会和谐稳定发展。</t>
  </si>
  <si>
    <t>yc2026055</t>
  </si>
  <si>
    <t>叶城县2026年恰尔巴格镇农贸市场建设项目</t>
  </si>
  <si>
    <t>市场建设和农村物流</t>
  </si>
  <si>
    <t>恰尔巴格镇1村</t>
  </si>
  <si>
    <t>项目总投资：150万元
建设内容：对恰尔巴格镇1村农贸市场地面进行硬化处理，面积约6000平方米；改造市场周边环境，完善基础设施配套。</t>
  </si>
  <si>
    <t>经济效益：预计增加年收益≥3万元。增加就业岗位30个，增加村集体收入30余万元。
社会效益：地面硬化约6000㎡、市场周边环境改造，增加就业岗位，带动群众增收致富，保证社会和谐稳定发展。</t>
  </si>
  <si>
    <t>住建局</t>
  </si>
  <si>
    <t>yc2026056</t>
  </si>
  <si>
    <t>叶城县2026年阿克塔什镇设施育苗基地建设项目</t>
  </si>
  <si>
    <t>项目总投资：1500万元
建设内容：在阿克塔什镇打造集展示、生产于一体的育苗基地1.5万平方米；配套建设停机库。</t>
  </si>
  <si>
    <t>经济效益：预计年收益20万元，带动用工10人，人均工资每月不低于2500元。
社会效益：项目建成后带动当地群众积极投身种植，带动群众增收致富。</t>
  </si>
  <si>
    <t>yc2026057</t>
  </si>
  <si>
    <t>叶城县2026年年加工2万吨核桃、油粉酱联产及高附加值产品精深加工建设项目</t>
  </si>
  <si>
    <t>恰尔巴格镇8村</t>
  </si>
  <si>
    <r>
      <t>项目总投资：3000万元
建设内容：</t>
    </r>
    <r>
      <rPr>
        <b/>
        <sz val="14"/>
        <rFont val="仿宋"/>
        <charset val="134"/>
      </rPr>
      <t>①核桃脱衣车间</t>
    </r>
    <r>
      <rPr>
        <sz val="14"/>
        <rFont val="仿宋"/>
        <charset val="134"/>
      </rPr>
      <t>，包括20T/D去衣核桃仁生产线1条（6000吨/年），厂房喷淋烟感报警配电室及无尘厂区改造等；</t>
    </r>
    <r>
      <rPr>
        <b/>
        <sz val="14"/>
        <rFont val="仿宋"/>
        <charset val="134"/>
      </rPr>
      <t>②核桃油粉酱联产车间</t>
    </r>
    <r>
      <rPr>
        <sz val="14"/>
        <rFont val="仿宋"/>
        <charset val="134"/>
      </rPr>
      <t>，包括20T/D油粉酱联产生产线1条（2台榨油机及相关配套设施），厂房喷淋烟感报警配电室，无菌区域、无尘厂区改造等；</t>
    </r>
    <r>
      <rPr>
        <b/>
        <sz val="14"/>
        <rFont val="仿宋"/>
        <charset val="134"/>
      </rPr>
      <t>③核桃油存储及吹罐车间</t>
    </r>
    <r>
      <rPr>
        <sz val="14"/>
        <rFont val="仿宋"/>
        <charset val="134"/>
      </rPr>
      <t>，包括5L-20L 6头中小上称重灌装生产线，1.5L-5L 4头上称重小包装灌装生产线，吹塑吹瓶生产线，存油罐（10个8吨+1个100吨）及室外地下基础，无尘厂区改造及厂房喷淋烟感报警配电室等；</t>
    </r>
    <r>
      <rPr>
        <b/>
        <sz val="14"/>
        <rFont val="仿宋"/>
        <charset val="134"/>
      </rPr>
      <t>④整体厂区生产配套设施</t>
    </r>
    <r>
      <rPr>
        <sz val="14"/>
        <rFont val="仿宋"/>
        <charset val="134"/>
      </rPr>
      <t>，包括锅炉蒸汽热源机、空压气源机、污水处理设施等；</t>
    </r>
    <r>
      <rPr>
        <b/>
        <sz val="14"/>
        <rFont val="仿宋"/>
        <charset val="134"/>
      </rPr>
      <t>⑤核桃蛋白肽、油脂粉及特殊膳食生产车间，</t>
    </r>
    <r>
      <rPr>
        <sz val="14"/>
        <rFont val="仿宋"/>
        <charset val="134"/>
      </rPr>
      <t>包括核桃肽制备生产线、核桃油脂粉生产线、核桃蛋白肽特殊膳食生产线、厂房喷淋烟感报警配电室、无菌区域改造、无尘厂区改造等</t>
    </r>
  </si>
  <si>
    <t>经济效益：新建生产线6条以及车间改造，预计带动增加巩固脱贫户全年总收入≥70万元；带动脱贫户和边缘易致贫户人数（≥70人）提升居民生活质量人数（≥3500人）</t>
  </si>
  <si>
    <t>商工局</t>
  </si>
  <si>
    <t>yc2026058</t>
  </si>
  <si>
    <t>叶城县2026年阿克塔什镇现代农业产业园农产品加工建设项目</t>
  </si>
  <si>
    <t>阿克塔什镇7村</t>
  </si>
  <si>
    <t>项目总投资：1500万元
建设内容：在阿克塔什镇现代农业产业园新建油蟠桃深加工厂房1栋5000㎡及附属配套。</t>
  </si>
  <si>
    <t>经济效益：延伸油蟠桃产业链，提升产品附加值，带动加工销售增收；附属配套保障生产高效，降低运营成本。社会效益：创造就业岗位，助力农户稳定增收，推动产业园发展与乡村产业振兴。</t>
  </si>
  <si>
    <t>yc2026059</t>
  </si>
  <si>
    <t>叶城县2026年乌吉热克乡12村农副产品加工建设项目</t>
  </si>
  <si>
    <t>乌吉热克乡12村</t>
  </si>
  <si>
    <t>项目总投资：100万元
建设内容：核桃木碗加工产业采购木碗加工车床4台、木碗雕花机2台、木屑再利用加工机械1套。</t>
  </si>
  <si>
    <t>经济效益：预计年收益≥3万元，采购设备7台，项目验收合格率100%
社会效益：通过设备采购，满足现有乡镇需求，扩大生产，促进当地经济发展。完善产业基础，提高产业发展效益。</t>
  </si>
  <si>
    <t>yc2026060</t>
  </si>
  <si>
    <t>叶城县2026年恰尔巴格镇就业产业园改造提升项目</t>
  </si>
  <si>
    <t>产业园（区）</t>
  </si>
  <si>
    <t>项目总投资：350万元
建设内容：新建约1200㎡的厂房并配套消防、电力设施、外网、供排水管网等附属设施。</t>
  </si>
  <si>
    <t>经济效益：预计年收益≥12万元。为辖区群众提供本地就业岗位，壮大村集体经济。
社会效益：带动乡村基础设施建设，提升群众就业能力。</t>
  </si>
  <si>
    <t>yc2026061</t>
  </si>
  <si>
    <t>叶城县2026年宗朗乡产业园区提升改造项目</t>
  </si>
  <si>
    <t>宗朗乡3村</t>
  </si>
  <si>
    <t>项目总投资：280万元
建设内容：采购玉米真空锁鲜加工车间设备一批，包括回料输送线、不锈钢链板废皮输送机、二次胶辊剥皮机、800kw变压器等配套设施设备。</t>
  </si>
  <si>
    <t>经济效益：经营主体为叶城县宗朗乡招商引资企业——新疆九麟农业发展有限公司，直接带动稳定就业50人以上，季节性务工300人以上，强力推进乡村特色产业转型升级，确保产业增效、农民增收。社会效益：通过玉米深加工，吸收当地农户就业，增加农户收入；通过“企业+村委会+农户”模式，增加集体经济收入，打响宗朗特色玉米品牌。</t>
  </si>
  <si>
    <t>yc2026062</t>
  </si>
  <si>
    <t>叶城县依提木孔镇老旧温室大棚改造提升项目</t>
  </si>
  <si>
    <t>依提木孔镇10村、12村、14村、21村、22村、23村、24村</t>
  </si>
  <si>
    <t>项目总投资：1030万元
建设内容：依提木孔镇改造老旧温室大棚452.5亩，更换棉被、棚膜、卷帘机、防虫网、水肥一体化、线路等附属设施设备。</t>
  </si>
  <si>
    <t>经济效益：更新农业设施，提升棚室保温与作业效率，降低生产成本，保障果蔬产量与品质，带动两村种植户增产增收，壮大村集体经济。
社会效益：改善农业生产条件，夯实产业发展基础，增强村民种殖信心，助力农业现代化，推动乡村振兴提质增效。</t>
  </si>
  <si>
    <t>yc2026063</t>
  </si>
  <si>
    <t>叶城县金果镇老旧温室大棚改造提升项目</t>
  </si>
  <si>
    <t>金果镇1村、3村、5村、6村、8村、9村、11村、12村</t>
  </si>
  <si>
    <t>项目总投资：1800万元
建设内容：为金果镇1村、3村、5村、6村、8村、9村、11村、12村225座老旧设施大棚购置棉被、水泵、更换棚膜安装智能化环境控制（温湿度调控设备）等相关附属。</t>
  </si>
  <si>
    <t>yc2026064</t>
  </si>
  <si>
    <t>叶城县吐古其乡老旧温室大棚改造提升项目</t>
  </si>
  <si>
    <t>吐古其乡2村、8村、10村、15村</t>
  </si>
  <si>
    <t>项目总投资：310万元
建设内容：吐古其乡8村购置智能化环境控制（温湿度调控设备）20套，20座（长100*15），小计300万元；更换棚膜116座，其中8村更换棚膜30座（50m*8m），2村更换棚膜37座（24m*8m13座、30m*8m24座），15村更换棚膜22座（50m*8m），10村更换棚膜共27座（50m*8m11座，20m*8m16座）。</t>
  </si>
  <si>
    <t>yc2026065</t>
  </si>
  <si>
    <t>叶城县白杨镇老旧温室大棚改造提升项目</t>
  </si>
  <si>
    <t>白杨镇托万加依铁热克村、尤喀克霍伊拉村</t>
  </si>
  <si>
    <t>项目总投资：465万元
建设内容：白杨镇托万加依铁热克村更换棉被3444个、棚膜123张、卷棉机2台，并配套相关附属设施设备，小计369万元；尤喀克霍伊拉村更换棉被896个、棚膜32张，并配套相关附属设施设备，小计96万元。</t>
  </si>
  <si>
    <t>yc2026066</t>
  </si>
  <si>
    <t>叶城县2026年铁提乡6村乡村旅游基础设施配套项目</t>
  </si>
  <si>
    <t>休闲农业与乡村旅游</t>
  </si>
  <si>
    <t>铁提乡6村</t>
  </si>
  <si>
    <t>项目总投资：950万元
建设内容：对铁提乡6村乡村旅游基础设施进行完善，实施场地硬化约10000平方米，配套公厕、垃圾箱、电气及给排水设施等，新建商铺、商亭、餐车等商业设施。</t>
  </si>
  <si>
    <t>经济效益：完善旅游基建，吸引游客，带动商铺、餐车等业态增收；场地硬化降低运营维护成本，推动村集体经济发展，拓宽村民就业与增收渠道。
社会效益：改善村容村貌，补齐民生短板；提升公共服务水平，增强村民幸福感；助力乡村旅游规范化发展，促进乡风文明建设。</t>
  </si>
  <si>
    <t>（七）</t>
  </si>
  <si>
    <t>农田建设</t>
  </si>
  <si>
    <t>yc2026067</t>
  </si>
  <si>
    <t>叶城县2026年乌吉热克乡土地平整项目</t>
  </si>
  <si>
    <t>乌吉热克乡3村、12村、14村、15村、18村</t>
  </si>
  <si>
    <t>项目总投资：270万元
建设内容：高速公路沿线土地碎片化共1807亩，1500元/亩，其中3村60亩，12村804亩，14村91亩，15村722亩，18村130亩。</t>
  </si>
  <si>
    <t>经济效益：实施土地碎片化整理1807亩，带动临时就业≥20人，人均月工资≥2500元，促进亩产增收50-100元。
社会效益：增加土地使用效益，提高农业生产效率，优化土地资源利用。</t>
  </si>
  <si>
    <t>yc2026068</t>
  </si>
  <si>
    <t>叶城县棋盘乡萨木其13村土地平整及中草药种植项目</t>
  </si>
  <si>
    <t>棋盘乡萨木其13村</t>
  </si>
  <si>
    <t>项目总投资：100万元
建设内容：在棋盘乡萨木其13村实施100亩土地平整，同时种植中草药。</t>
  </si>
  <si>
    <t>经济效益：滴灌赋能节水省本，百草药与党参等规模化种植提产增收，延伸中草药产业链拓宽收益；社会效益：盘活土地促就业，推动特色农业发展，助力乡村产业振兴与农户稳定增收。</t>
  </si>
  <si>
    <t>yc2026069</t>
  </si>
  <si>
    <t>叶城县2026年洛克乡节水灌溉建设项目</t>
  </si>
  <si>
    <t>项目总投资：40万元
建设内容：洛克乡5村实施节水灌溉管道2.6公里及其配套附属。</t>
  </si>
  <si>
    <t>经济效益：减少灌溉用水浪费降低成本，提升作物灌溉效率与产量，拓宽种植收益空间；社会效益：改善农田水利条件，稳定农业生产，助力农户增收与乡村农业可持续发展。</t>
  </si>
  <si>
    <t>yc2026070</t>
  </si>
  <si>
    <t>叶城县2026年金果镇团结村玫瑰园建设项目</t>
  </si>
  <si>
    <t>金果镇团结村</t>
  </si>
  <si>
    <t>项目总投资：250万元
建设内容：新建占地面积约100亩玫瑰园，实施种苗采购、种植、土地平整，灌溉系统等。</t>
  </si>
  <si>
    <t>经济效益：产出玫瑰及加工品拓宽收益渠道，带动采摘旅游增收；社会效益：盘活土地资源，创造就业岗位，美化乡村环境助力文旅融合与乡村振兴。</t>
  </si>
  <si>
    <t>yc2026071</t>
  </si>
  <si>
    <t>叶城县2026年乌吉热克乡土地碎片化整理项目</t>
  </si>
  <si>
    <t>乌吉热克乡2村、3村</t>
  </si>
  <si>
    <t>项目总投资：555万元
建设内容：实施土地碎片化整理2317.52亩，1316元/亩。</t>
  </si>
  <si>
    <t>经济效益：实施土地碎片化整理2317.52亩，带动临时就业≥20人，人均月工资≥2500元，促进亩产增收50-100元。
社会效益：增加土地使用效益，提高农业生产效率，优化土地资源利用。</t>
  </si>
  <si>
    <t>yc2026072</t>
  </si>
  <si>
    <t>叶城县2026年白杨镇土地碎片化整理项目</t>
  </si>
  <si>
    <t>白杨镇16村、17村、22村、24村</t>
  </si>
  <si>
    <t>项目总投资：550万元
建设内容：实施土地碎片化整理4211.42亩，1306元/亩。</t>
  </si>
  <si>
    <t>经济效益：实施土地碎片化整理4211.42亩，带动临时就业≥20人，人均月工资≥2500元，促进亩产增收50-100元。
社会效益：增加土地使用效益，提高农业生产效率，优化土地资源利用。</t>
  </si>
  <si>
    <t>yc2026073</t>
  </si>
  <si>
    <t>叶城县2026年洛克乡土地碎片化整理项目</t>
  </si>
  <si>
    <t>洛克乡7村</t>
  </si>
  <si>
    <t>项目总投资：358万元
建设内容：实施土地碎片化整理3406亩，1051元/亩。</t>
  </si>
  <si>
    <t>经济效益：实施土地碎片化整理3406亩，带动临时就业≥30人，人均月工资≥2500元，促进亩产增收50-100元。
社会效益：增加土地使用效益，提高农业生产效率，优化土地资源利用。</t>
  </si>
  <si>
    <t>（八）</t>
  </si>
  <si>
    <t>畜牧业发展</t>
  </si>
  <si>
    <t>yc2026074</t>
  </si>
  <si>
    <t>叶城县2026年温室大棚种植饲草项目</t>
  </si>
  <si>
    <t>项目总投资：600万元
建设内容：对10座温室大棚进行提升改造用于种植饲草，每座温室大棚配套无水种植设备系统，包括育苗盘、智能水肥一体化设备智能水肥一体化设备、高压雾培喷头（均匀喷雾，确保根系吸收充足水分和养分），以及小型输送轨道等辅助设备，实现种植过程机械化、标准化等辅助设施工程。</t>
  </si>
  <si>
    <t>经济效益：机械化标准化种植提产 30%+，降低人工成本，饲草供给稳定助力养殖增收；社会效益：带动周边就业，推动农业升级，保障饲草安全，助力乡村产业发展。</t>
  </si>
  <si>
    <t>yc2026075</t>
  </si>
  <si>
    <t>叶城县2026年畜牧养殖技术培训项目</t>
  </si>
  <si>
    <t>项目总投资：40万元
建设内容：对2000名养殖户开展畜牧养殖技术培训，培训内容为重大动物疫病防控、常见疾病防治、品种改良、科学饲养管理等。</t>
  </si>
  <si>
    <t>经济效益：提升养殖成活率与产量，优化品种增加收益，降低疫病损失；社会效益：筑牢动物防疫屏障，带动养殖户技能提升，助力畜牧产业提质增效与乡村振兴。</t>
  </si>
  <si>
    <t>yc2026076</t>
  </si>
  <si>
    <t>叶城县2026年肉羊人工授精产业项目</t>
  </si>
  <si>
    <t>项目总投资：800万元
建设内容：购买肉羊人工授精技术服务，完成全县20万只肉羊同期发情人工授精，进一步提高肉羊经济效益，带动养殖户增产增效。</t>
  </si>
  <si>
    <t>经济效益：有效降低群众生产成本50元/只。
社会效益：购买20万只肉羊同期发情人工授精技术服务，怀胎率达到80%以上。</t>
  </si>
  <si>
    <t>yc2026077</t>
  </si>
  <si>
    <t>叶城县2026年肉牛人工授精产业项目</t>
  </si>
  <si>
    <t>项目总投资：200万元
建设内容：购买肉牛性控冻精人工授精技术服务，完成全县1万头肉牛发情人工授精，进一步提高肉牛经济效益，带动养殖户增产增效。</t>
  </si>
  <si>
    <t>经济效益：有效降低群众生产成本200元/头。
社会效益：购买1万只肉牛性控冻精同期发情人工授精技术服务，怀胎率达到90%以上。</t>
  </si>
  <si>
    <t>yc2026078</t>
  </si>
  <si>
    <t>叶城县2026年宗朗乡养殖小区建设项目</t>
  </si>
  <si>
    <t>项目总投资：380万元
建设内容：新建肉羊养殖小区1座，建设养殖棚圈3栋、每栋棚圈800m，建设内部道路2.6公里、防疫诊疗室、青贮窖、饲草料加工棚、水电路等附属设施，购置投料车、取料机、粪污运输车等设备。</t>
  </si>
  <si>
    <t>经济效益：预计年收益4万元，带动就业20人左右。
社会效益：促进畜牧产业发展，提高群众就业收入。</t>
  </si>
  <si>
    <t>yc2026079</t>
  </si>
  <si>
    <t>叶城县2026年柯克亚乡畜禽育肥基地建设项目</t>
  </si>
  <si>
    <t>柯克亚乡6村</t>
  </si>
  <si>
    <t>项目总投资：400万元
建设内容：新建育肥棚圈8座，每座面积为2000平方米；配套建设饲料存储车间，面积为3000平方米；以及配套附属设施。</t>
  </si>
  <si>
    <t>社会效益：预计年收益≥20万，建设一个标准化、集约化、环境友好的现代化畜禽育肥基地，稳定本地“菜篮子”供给，示范带动区域畜牧业转型升级，实现经济效益、社会效益与生态效益的统一。</t>
  </si>
  <si>
    <t>yc2026080</t>
  </si>
  <si>
    <t>叶城县2026年畜牧兽医服务点配套设施提升项目</t>
  </si>
  <si>
    <t>乌夏巴什镇、宗朗乡、洛克乡、江格勒斯乡、夏合甫乡、依提木孔镇</t>
  </si>
  <si>
    <t>项目总投资:550万元
建设内容：完善11个畜牧兽医《六点合一》服务点，对现有服务功能室及配套附属;采购显微镜、B超、采精器、开阔器等人工授精设备11套，其中乌夏巴什镇3套，宗朗乡2套，洛克乡1套，江格勒斯乡2套，夏合甫乡1套，依提木孔镇2套。</t>
  </si>
  <si>
    <t>社会效益：构建覆盖全面、功能完善、运行高效、养殖户满意的乡镇畜牧兽医综合服务体系，打通技术服务“最后一公里”，提升全镇畜牧业现代化水平和抗风险能力。</t>
  </si>
  <si>
    <t>yc2026081</t>
  </si>
  <si>
    <t>叶城县2026年柯克亚乡畜牧兽医服务点建设项目</t>
  </si>
  <si>
    <t>柯克亚乡2村</t>
  </si>
  <si>
    <t>项目总投资：300万元
建设内容：新建畜牧兽医《六点合一》服务站一座300㎡，服务功能室6间；改建畜牧服务站2座，及配套附属；采购显微镜、B超、采精器、开阔器等人工授精设备3套。</t>
  </si>
  <si>
    <t>（九）</t>
  </si>
  <si>
    <t>yc2026082</t>
  </si>
  <si>
    <t>叶城县2026年宗朗乡农事服务中心建设项目</t>
  </si>
  <si>
    <t>项目总投资：570万元
建设内容：新建农机具厂库棚2000㎡并配备相关附属设施，新建维修车间300㎡并配备农机具维修专业设施设备，采购一批智能化农机设备，包括农业植保无人机5架（P150 Ultra 2026）、M904-Y(G4)90马力的拖拉机2台、M2004-5G(G4)200马力的拖拉机1台、LZ2604（G4）260马力的拖拉机1台、2.6米玉米青储收获机3台、GM5125玉米收穗收粒机械2台、SY75W挖掘机（70马力）1台、CDMLG855NE装载机（50马力）1台，并配套220-2M2H起垄覆膜一体机10台、犁地机5台、联合整地机5台，2.2米残膜回收机1台、11CMJD-210A型残膜回收一体机2台、筑梗机5台，树坑机10台、玉米铺膜播种机2台、9YFZ-2.2C/2.4 秸秆饲料打捆机2台、2BF-28小麦种肥一体复合式播种机（种肥分离式）1台、2BF-24小麦种肥一体复合式播种机（种肥分离式）2台等。</t>
  </si>
  <si>
    <t>经济效益：预计年收益≥35万元，带动稳定就业40人以上，季节性务工300人以上，人均工资不低于2000元/月。
社会效益：通过企业化运作，吸收当地农户就业，增加农户收入；通过“企业+村委会+农户”模式，增加集体经济收入。</t>
  </si>
  <si>
    <t>农业机械化服务中心</t>
  </si>
  <si>
    <t>yc2026083</t>
  </si>
  <si>
    <t>叶城县2026年乌吉热克乡农事服务中心建设项目</t>
  </si>
  <si>
    <t>乌吉热克乡7村</t>
  </si>
  <si>
    <t>项目总投资：327万元
建设内容：采购一批智能化农机设备，包括LF3204大马力轮式拖拉机2台、大型打药无人机(75KG)2台，配套1ZFZ-6.0分流式整地机2台。</t>
  </si>
  <si>
    <t>经济效益：预计带动增加巩固脱贫户全年总收入≥20万元；社会效益指标：带动脱贫户和边缘易致贫户人数≥20人，社会效益：能促进加快乌吉热克乡农业现代化发展进程，为广大农户的稳产、增收打下了基础，起到较好的示范带动作用。</t>
  </si>
  <si>
    <t>yc2026084</t>
  </si>
  <si>
    <t>叶城县2026年江格勒斯乡16村现代农事综合服务中心建设项目</t>
  </si>
  <si>
    <t>项目总投资：640万元
建设内容：新建农机库房1000平方米，维修车间200平方米，并配备农机具维修专业设施设备，采购一批智能化农机设备，包括小麦玉米联合收割机（4LZ-10LS）5台，配套分流式整地机（1ZFZ-4.5）1台、小麦种肥一体复合式播种机(种肥分离式)（2BF-28）10台。</t>
  </si>
  <si>
    <t>经济效益：预计年收益≥40万元，带动稳定就业20人以上，季节性务工300人以上，人均工资不低于2000元/月。
社会效益：通过企业化运作，吸收当地农户就业，增加农户收入；通过“企业+村委会+农户”模式，增加集体经济收入。</t>
  </si>
  <si>
    <t>（十）</t>
  </si>
  <si>
    <t>壮大村集体经济</t>
  </si>
  <si>
    <t>yc2026085</t>
  </si>
  <si>
    <t>叶城县2026年依提木孔镇机械设备采购项目</t>
  </si>
  <si>
    <t>依提木孔镇2村、8村</t>
  </si>
  <si>
    <t>项目总投资：200万元
建设内容：采购一批智能化机械设备，包括轮式SY155W挖掘机2台、955ks装载机2台。</t>
  </si>
  <si>
    <t>计划采用村集体所有、辖区经营组织管理方式，资产归村集体所有，改造后预计每年收入可达14万元。</t>
  </si>
  <si>
    <t>组织部、农业机械化服务中心</t>
  </si>
  <si>
    <t>yc2026086</t>
  </si>
  <si>
    <t>叶城县2026年夏合甫乡农事服务中心建设项目</t>
  </si>
  <si>
    <t>夏合甫乡4村</t>
  </si>
  <si>
    <t>项目总投资：400万元
建设内容：采购一批智能化农机设备，包括轮式220匹马力自动挡拖拉机2台（LXA2304-1），轮式240匹马力自动挡拖拉机3台（LP2404-C），自走式玉米穗茎收获机1台（3.6米小麦割台+5行玉米割台），平地机1台（GR1653），配套大型复式联合整地机2台（1ZFZ-6.0），犁地机4台（3铧翻转犁）。</t>
  </si>
  <si>
    <t>经济效益：提升施工效率降成本，加速项目推进增收益，年租金约20万元；社会效益：带动就业稳民生，强化工程保障促发展。</t>
  </si>
  <si>
    <t>yc2026087</t>
  </si>
  <si>
    <t>叶城县2026年河园镇商业综合体建设项目</t>
  </si>
  <si>
    <t>金果镇10村</t>
  </si>
  <si>
    <t>项目总投资：1300万元
建设内容：建设商铺4500平方米，配套水电等基础设施。</t>
  </si>
  <si>
    <t>经济效益：预计年收益≥40万，带动稳定就业20人以上，季节性务工50人以上，人均工资不低于2000元/月。社会效益：通过设备采购，配套产业设施，保障正常运转。满足现有企业需求，扩大生产，促进当地经济发展。完善产业基础，提高产业发展效益。</t>
  </si>
  <si>
    <t>组织部</t>
  </si>
  <si>
    <t>yc2026088</t>
  </si>
  <si>
    <t>叶城县2026年伯西热克镇1村商业综合体建设项目</t>
  </si>
  <si>
    <t>项目总投资：300万元
建设内容：在伯西热克镇1村接近新315国道边裸地建设1座1800平方米的商铺，配套水电等基础设施。</t>
  </si>
  <si>
    <t>经济效益：预计年收益≥20万，带动稳定就业10人以上，人均工资不低于2000元/月。社会效益：带动就业促增收，完善配套便利民生。</t>
  </si>
  <si>
    <t>yc2026089</t>
  </si>
  <si>
    <t>叶城县2026年依力克其乡机械设备采购项目</t>
  </si>
  <si>
    <t>依力克其乡13村</t>
  </si>
  <si>
    <t>项目总投资：300万元
建设内容：采购一批智能化机械设备，包括6台工程机械设备，其中：SY155W挖掘机3台、955ks装载机3台。</t>
  </si>
  <si>
    <t>经济效益：提升施工效率降成本，加速项目推进增收益，年租金约15万元；社会效益：带动就业稳民生，强化工程保障促发展。</t>
  </si>
  <si>
    <t>yc2026090</t>
  </si>
  <si>
    <t>叶城县2026年中城区商铺建设项目</t>
  </si>
  <si>
    <t>中城区阿孜干萨勒（12）村</t>
  </si>
  <si>
    <t>项目总投资：100万元
建设内容：在中城区建设面积约800平方米商铺，配套电力等基础设施。</t>
  </si>
  <si>
    <t>经济效益：预计年收益≥8万元。可带动20名脱贫人口就近就业，受益群众满意度95%以上，为巴仁乡经济发展和群众增收提供有利条件。社会效益：项目建成后，提升巴仁乡人居环境，提高当地居民生活质量。</t>
  </si>
  <si>
    <t>二</t>
  </si>
  <si>
    <t>就业增收</t>
  </si>
  <si>
    <t>yc2026091</t>
  </si>
  <si>
    <t>叶城县2026年农村道路管护人员补助</t>
  </si>
  <si>
    <t>就业项目</t>
  </si>
  <si>
    <t>公益性岗位</t>
  </si>
  <si>
    <t>项目总投资：1894.8万元
建设内容：农村道路日常养护补助资金项目，为1579个护路员发放补贴。</t>
  </si>
  <si>
    <t>其他</t>
  </si>
  <si>
    <t>经济指标：解决各乡镇就业岗位≥1579个，带动增加脱贫户（含监测户）全年总收入≥1894.8万元。
社会效益：加强和规范各村严格按照农村公路养护与管理开展日常工作，不断加大农村公路的养护管理力度，促进构建农村公路管养网络。涉及人数1579人，涉及资金小于等于1894.8万元。</t>
  </si>
  <si>
    <t>交通局</t>
  </si>
  <si>
    <t>yc2026092</t>
  </si>
  <si>
    <t>叶城县2026年临时性公益岗位补助项目</t>
  </si>
  <si>
    <t>项目总投资：1276.8万元
建设内容：为608个临时性公益岗位进行补助，1750元/人/月。每个公益岗位就业人员就业时间不得超过6个月，参与就业人数不低于1216人。</t>
  </si>
  <si>
    <t>经济效益：增加1216人增收1276.8万元
社会效益：促进稳定就业，推动社会服务，增强社会凝聚力，群众满意度≥95%。</t>
  </si>
  <si>
    <t>人社局</t>
  </si>
  <si>
    <t>yc2026093</t>
  </si>
  <si>
    <t>叶城县2026年跨省就业一次性交通补助</t>
  </si>
  <si>
    <t>交通费补助</t>
  </si>
  <si>
    <t>项目总投资：500万元
建设内容：跨省就业2500人，每人不超过2000元。</t>
  </si>
  <si>
    <t>经济效益：降低务工人员成本2000元以下
社会效益：促进稳定就业，带动消费增长，促进劳动力流动，推动城乡一体化发展，增强社会凝聚力，群众满意度≥95%。</t>
  </si>
  <si>
    <t>yc2026094</t>
  </si>
  <si>
    <t>叶城县2026年疆内跨地州市（含兵团）就业一次性交通补助</t>
  </si>
  <si>
    <t>项目总投资：1800万元
建设内容：疆内跨地州市（含兵团）就业18000人，每人不超过1000元。</t>
  </si>
  <si>
    <t>经济效益：降低务工人员成本1000元以下
社会效益：促进稳定就业，带动消费增长，促进劳动力流动，推动城乡一体化发展，增强社会凝聚力，群众满意度≥95%。</t>
  </si>
  <si>
    <t>yc2026095</t>
  </si>
  <si>
    <t>叶城县2026年地区内跨县（含兵团）就业一次性交通补助</t>
  </si>
  <si>
    <t>项目总投资：30万元
建设内容：地区内跨县（含兵团）就业3000人，每人不超过200元。</t>
  </si>
  <si>
    <t>经济效益：降低务工人员成本200元以下
社会效益：促进稳定就业，带动消费增长，促进劳动力流动，推动城乡一体化发展，增强社会凝聚力，群众满意度≥95%。</t>
  </si>
  <si>
    <t>yc2026096</t>
  </si>
  <si>
    <t>叶城县2026年自主创业补助项目</t>
  </si>
  <si>
    <t>创业奖补</t>
  </si>
  <si>
    <t>项目总投资：54万元
建设内容：自主创业（20㎡以上）250户，2000元/户；自主创业（20㎡以下）40户，1000元/户。</t>
  </si>
  <si>
    <t>经济效益：降低务工人员成本2000元
社会效益：促进稳定就业，带动消费增长，促进劳动力流动，推动城乡一体化发展，增强社会凝聚力，群众满意度≥95%。</t>
  </si>
  <si>
    <t>三</t>
  </si>
  <si>
    <t>人居环境整治</t>
  </si>
  <si>
    <t>yc2026097</t>
  </si>
  <si>
    <t>叶城县2026年阿克塔什镇农业废弃物站建设项目</t>
  </si>
  <si>
    <t>农村垃圾治理</t>
  </si>
  <si>
    <t>阿克塔什镇2村</t>
  </si>
  <si>
    <t>项目总投资：300万元
建设内容：新建农业废弃物处理站一座及附属配套设施。</t>
  </si>
  <si>
    <t>社会效益：服务覆盖区域内废弃物处置需求满足率≥90%，公众满意度≥95%，助力区域垃圾分类/环保治理达标。</t>
  </si>
  <si>
    <t>yc2026098</t>
  </si>
  <si>
    <t>叶城县2026年江格勒斯乡9村人居环境整治项目</t>
  </si>
  <si>
    <t>农村道路建设（通村路、通户路、小型桥梁等）</t>
  </si>
  <si>
    <t>江格勒斯乡9村</t>
  </si>
  <si>
    <t>项目总投资：860万元
建设内容：对江格勒斯乡9村道路及人行道硬化40000㎡，改建桥梁1座，及其他配套附属设施。</t>
  </si>
  <si>
    <t>社会效益：优化区域电网结构，提升电力供应稳定性和可靠性，改善投资环境，助力地方经济发展，解决电力不足问题。</t>
  </si>
  <si>
    <t>yc2026099</t>
  </si>
  <si>
    <t>叶城县2026年乌夏巴什镇5村人居环境整治项目</t>
  </si>
  <si>
    <t>乌夏巴什镇5村</t>
  </si>
  <si>
    <t>项目总投资：580万元
建设内容：对乌夏巴什镇5村地坪硬化2万m2；将现状明渠改造为渠道盖板500㎡，道路改造长度310m，安装路灯150盏，及其他附属设施配套。</t>
  </si>
  <si>
    <t>社会效益：改善村内人居环境，提升村容村貌，能更好的促进乡村振兴事业的发展改善当地交通现状，提升整体环境，提高当地居民生活质量。</t>
  </si>
  <si>
    <t>yc2026100</t>
  </si>
  <si>
    <t>叶城县2026年白杨镇人居环境整治项目</t>
  </si>
  <si>
    <t>白杨镇10村、12村、18村</t>
  </si>
  <si>
    <t>项目总投资：700万元
建设内容：道路硬化4000米，道路两侧人行道硬化27000㎡及附属配套。</t>
  </si>
  <si>
    <t>道路建设</t>
  </si>
  <si>
    <t>yc2026101</t>
  </si>
  <si>
    <t>叶城县2026年乡村道路安全隐患整治项目</t>
  </si>
  <si>
    <t>总投资：900万元。
建设内容：对县域内乡村内道路病害整治6万㎡及配套设施。</t>
  </si>
  <si>
    <t>yc2026102</t>
  </si>
  <si>
    <t>叶城县2026年金果镇道路建设项目</t>
  </si>
  <si>
    <t>金果镇5村、11村、13村</t>
  </si>
  <si>
    <t>总投资：148万元。
建设内容：道路硬化10620平方米，并配套附属设施。</t>
  </si>
  <si>
    <t>yc2026103</t>
  </si>
  <si>
    <t>叶城县2026年巴仁乡产业道路建设项目</t>
  </si>
  <si>
    <t>巴仁乡2村</t>
  </si>
  <si>
    <t>项目总投资：120万元
建设内容：新建产业道路硬化4000㎡，并配套附属设施。</t>
  </si>
  <si>
    <t>yc2026104</t>
  </si>
  <si>
    <t>叶城县2026年乌吉热克乡道路建设项目</t>
  </si>
  <si>
    <t>乌吉热克乡1村、3村、7村、15村、17村</t>
  </si>
  <si>
    <t>项目总投资：52万元
建设内容：道路硬化3700平方米，其中1村538㎡、3村598㎡、7村710㎡、15村575㎡、17村1279㎡。（均为TCC）</t>
  </si>
  <si>
    <t>yc2026105</t>
  </si>
  <si>
    <t>叶城县2026年恰尔巴格镇道路建设项目</t>
  </si>
  <si>
    <t>恰尔巴格镇2村、4村、5村、6村、7村、10村、11村、12村、13村、14村、15村</t>
  </si>
  <si>
    <t>项目总投资：456万元
建设内容：道路硬化23840㎡，并配套附属设施。（TCC4760㎡，其中5村390㎡、6村500㎡、7村300㎡、10村900㎡、11村570㎡、12村400㎡、13村200㎡、14村900㎡、15村600㎡）</t>
  </si>
  <si>
    <t>yc2026106</t>
  </si>
  <si>
    <t>叶城县2026年铁提乡村组巷道建设项目</t>
  </si>
  <si>
    <t>铁提乡4村、5村、6村、8村、11村</t>
  </si>
  <si>
    <t>项目总投资：390万元。
建设内容：改扩建道路约24000平方米，配套相关附属设施。（含8村TCC7100㎡）</t>
  </si>
  <si>
    <t>社会效益：通过实施约20000㎡道路硬化项目，可进一步优化群众出行条件，降低农民生产生活成本，助力农业产业发展与乡村互联互通，群众满意度超90%。</t>
  </si>
  <si>
    <t>yc2026107</t>
  </si>
  <si>
    <t>叶城县2026年洛克乡道路提升改造项目</t>
  </si>
  <si>
    <t>洛克乡4村、6村、8村、9村、10村、11村、12村</t>
  </si>
  <si>
    <t>项目总投资：280万元
建设内容：道路硬化1.8万㎡，并配套相关附属设施。（TCC2560㎡，其中4村200㎡、6村360㎡、8村1000㎡、10村300㎡、11村500㎡、12村200㎡）</t>
  </si>
  <si>
    <t>yc2026108</t>
  </si>
  <si>
    <t>叶城县2026年依力克其乡桥梁建设项目</t>
  </si>
  <si>
    <t>依力克其乡3村、4村、5村、6村、8村、9村、13村</t>
  </si>
  <si>
    <t>项目总投资：100万元
建设内容：改扩建小型桥梁10座，并配套其他相关附属设施。</t>
  </si>
  <si>
    <t>社会效益：通过建设桥梁，改善群众人均环境，提高篇群众幸福感与环境卫生，方便群众生活。</t>
  </si>
  <si>
    <t>yc2026109</t>
  </si>
  <si>
    <t>叶城县2026年金果镇桥梁建设项目</t>
  </si>
  <si>
    <t>项目总投资：280万元
建设内容：金果镇10村新建桥梁2座，均长8米、宽10.5米预应力空心板桥，并配套相关附属设施。</t>
  </si>
  <si>
    <t>以工代赈项目</t>
  </si>
  <si>
    <t>yc2026110</t>
  </si>
  <si>
    <t>叶城县喀格勒克镇2026年农村生活基础设施提升改造中央财政以工代赈项目</t>
  </si>
  <si>
    <t>喀格勒克镇</t>
  </si>
  <si>
    <t>项目总投资：370万元
建设内容：新建地面硬化约5000平方米，新建水泥路约1.5公里（4米宽），修补破损路面约4000平方米。更换路沿石约300米，新建给排水管道2.5km，并配套相关附属设施。</t>
  </si>
  <si>
    <t>就业务工</t>
  </si>
  <si>
    <t>经济效益：道路改造后，项目区村民出行及农产品短途运输效率提升20%，运输成本降低10%；通过以工代赈模式，直接增加当地100名务工人员劳务收入，提升农户家庭经济水平，预计发放劳务报酬150万元。
社会效益：解决通行拥堵、破损问题，保障群众出行安全，通过务工培训提升当地村民劳动技能，增强就业能力，助力乡村基础设施完善与乡村振兴。</t>
  </si>
  <si>
    <t>发改委</t>
  </si>
  <si>
    <t>yc2026111</t>
  </si>
  <si>
    <t>叶城县巴仁乡2026年农村道路修复改造提升中央财政以工代赈项目</t>
  </si>
  <si>
    <t>巴仁乡</t>
  </si>
  <si>
    <t>项目总投资：360万元
建设内容：修复破损混凝土道路约15000平方米；扩宽长度共计约6.5公里，拓宽硬化0.5~2米宽,道路扩宽后宽度为5m,，并配套附属设施。</t>
  </si>
  <si>
    <t>经济效益：道路改造后，项目区村民出行及农产品短途运输效率提升20%，运输成本降低10%；通过以工代赈模式，直接增加当地100名务工人员劳务收入，提升农户家庭经济水平，预计发放劳务报酬147万元。
社会效益：解决通行拥堵、破损问题，保障群众出行安全，通过务工培训提升当地村民劳动技能，增强就业能力，助力乡村基础设施完善与乡村振兴。</t>
  </si>
  <si>
    <t>yc2026112</t>
  </si>
  <si>
    <t>叶城县铁提乡2026年农村道路改造提升中央财政以工代赈项目</t>
  </si>
  <si>
    <t>铁提乡3村、2村、6村、11村</t>
  </si>
  <si>
    <t>项目总投资：365万元
建设内容：新建道路拓宽硬化0.5~2米宽,道路扩宽后宽度为5m，扩宽长度共计12.25公里，并配套附属设施。</t>
  </si>
  <si>
    <t>yc2026113</t>
  </si>
  <si>
    <t>叶城县金果镇2026年农村道路改造提升中央财政以工代赈项目</t>
  </si>
  <si>
    <t>金果镇10村、12村</t>
  </si>
  <si>
    <t>项目总投资：365万元
建设内容：新建道路拓宽硬化0.5~2米宽,道路扩宽后宽度约为5m，扩宽长度共计12.0公里，并配套附属设施。</t>
  </si>
  <si>
    <t>经济效益：道路改造后，项目区村民出行及农产品短途运输效率提升20%，运输成本降低10%；通过以工代赈模式，直接增加当地102名务工人员劳务收入，提升农户家庭经济水平，预计发放劳务报酬150万元。
社会效益：解决通行拥堵、破损问题，保障群众出行安全，通过务工培训提升当地村民劳动技能，增强就业能力，助力乡村基础设施完善与乡村振兴。</t>
  </si>
  <si>
    <t>yc2026114</t>
  </si>
  <si>
    <t>叶城县依提木孔镇2026年农村道路改造提升中央财政以工代赈项目</t>
  </si>
  <si>
    <t>项目总投资：336万元
建设内容：新建道路拓宽硬化约21500平方米，并配套附属设施。</t>
  </si>
  <si>
    <t>经济效益：道路改造后，项目区村民出行及农产品短途运输效率提升20%，运输成本降低10%；通过以工代赈模式，直接增加当地92名务工人员劳务收入，提升农户家庭经济水平，预计发放劳务报酬140万元。
社会效益：解决通行拥堵、破损问题，保障群众出行安全，通过务工培训提升当地村民劳动技能，增强就业能力，助力乡村基础设施完善与乡村振兴。</t>
  </si>
  <si>
    <t>yc2026115</t>
  </si>
  <si>
    <t>叶城县伯西热克镇2026年村组巷道提升改造中央财政以工代赈项目</t>
  </si>
  <si>
    <t>伯西热克镇</t>
  </si>
  <si>
    <t>项目总投资：368万元
建设内容：新建道路拓宽硬化0.5~2米宽,道路扩宽后宽度为5m，共计13公里并配套附属工程。</t>
  </si>
  <si>
    <t>yc2026116</t>
  </si>
  <si>
    <t>叶城县伯西热克镇2026年交通基础设施提升改造中央财政以工代赈项目</t>
  </si>
  <si>
    <t>项目总投资：365万元
建设内容：修补破损十字路口，修补硬化面积约7000平方米，扩宽十字和丁字路口道路，拓宽约0.5~2m，拓宽硬化面积约15000平方米，并配套相关附属工程。</t>
  </si>
  <si>
    <t>农村安全饮水</t>
  </si>
  <si>
    <t>yc2026117</t>
  </si>
  <si>
    <t>叶城县洛克乡农村供水保障工程</t>
  </si>
  <si>
    <t>农村供水保障设施建设</t>
  </si>
  <si>
    <t>洛克乡</t>
  </si>
  <si>
    <t>项目总投资：2800万元
建设内容：更换及改造输配水管道约178公里，配套各类附属构筑物。</t>
  </si>
  <si>
    <r>
      <rPr>
        <sz val="14"/>
        <rFont val="仿宋"/>
        <charset val="134"/>
      </rPr>
      <t>社会效益：日供水量为2829.21m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/d，保障洛克乡2683户的饮水安全问题</t>
    </r>
  </si>
  <si>
    <t>yc2026118</t>
  </si>
  <si>
    <t>叶城县乌吉热克乡农村供水保障工程</t>
  </si>
  <si>
    <t>乌吉热克乡</t>
  </si>
  <si>
    <t>项目总投资：3500万元
建设内容：更换及改造输配水管道约254公里，配套各类附属建筑物。</t>
  </si>
  <si>
    <r>
      <rPr>
        <sz val="14"/>
        <rFont val="仿宋"/>
        <charset val="134"/>
      </rPr>
      <t>社会效益：日供水量为3023.76m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/d，保障乌吉热克乡5792户的饮水安全问题</t>
    </r>
  </si>
  <si>
    <t>yc2026119</t>
  </si>
  <si>
    <t>叶城县夏合甫乡农村供水保障工程</t>
  </si>
  <si>
    <t>夏合甫</t>
  </si>
  <si>
    <t>项目总投资：3500万元
建设内容：更换及改造输配水管道约263公里，配套各类附属构筑物。</t>
  </si>
  <si>
    <r>
      <rPr>
        <sz val="14"/>
        <rFont val="仿宋"/>
        <charset val="134"/>
      </rPr>
      <t>社会效益：日供水量为3051.78m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/d，保障夏合甫乡5449户的饮水安全问题</t>
    </r>
  </si>
  <si>
    <t>yc2026120</t>
  </si>
  <si>
    <t>叶城县白杨镇农村供水保障工程</t>
  </si>
  <si>
    <t>白杨镇</t>
  </si>
  <si>
    <t>项目总投资：4100万元
建设内容：更换及改造输配水管道约271公里，配套各类附属建筑物。</t>
  </si>
  <si>
    <r>
      <rPr>
        <sz val="14"/>
        <rFont val="仿宋"/>
        <charset val="134"/>
      </rPr>
      <t>社会效益：日供水量为3045.05m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/d，保障白杨镇6713户的饮水安全问题</t>
    </r>
  </si>
  <si>
    <t>yc2026121</t>
  </si>
  <si>
    <t>叶城县东片区水厂水处理设备提升改造工程</t>
  </si>
  <si>
    <r>
      <rPr>
        <sz val="14"/>
        <rFont val="仿宋"/>
        <charset val="134"/>
      </rPr>
      <t>项目总投资：2990万元
建设内容：提升改造水厂车间内日处理规模为2.5万m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/d制水设备及配套附属建筑物。</t>
    </r>
  </si>
  <si>
    <r>
      <rPr>
        <sz val="14"/>
        <rFont val="仿宋"/>
        <charset val="134"/>
      </rPr>
      <t>社会效益：日供水量为20481m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/d，保障东片区183188人的饮水安全问题</t>
    </r>
  </si>
  <si>
    <t>yc2026122</t>
  </si>
  <si>
    <t>叶城县西片区水厂水处理设备提升改造工程</t>
  </si>
  <si>
    <t>河园镇</t>
  </si>
  <si>
    <r>
      <rPr>
        <sz val="14"/>
        <rFont val="仿宋"/>
        <charset val="134"/>
      </rPr>
      <t>项目总投资：2880万元
建设内容：提升改造水厂车间内日处理规模为2.4万m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/d制水设备及配套附属建筑物。</t>
    </r>
  </si>
  <si>
    <r>
      <rPr>
        <sz val="14"/>
        <rFont val="仿宋"/>
        <charset val="134"/>
      </rPr>
      <t>社会效益：日供水量为20398.08m</t>
    </r>
    <r>
      <rPr>
        <sz val="14"/>
        <rFont val="宋体"/>
        <charset val="134"/>
      </rPr>
      <t>³</t>
    </r>
    <r>
      <rPr>
        <sz val="14"/>
        <rFont val="仿宋"/>
        <charset val="134"/>
      </rPr>
      <t>/d，保障西片区160886人的饮水安全问题</t>
    </r>
  </si>
  <si>
    <t>四</t>
  </si>
  <si>
    <t>易地搬迁后扶</t>
  </si>
  <si>
    <t>yc2026123</t>
  </si>
  <si>
    <t>叶城县易地扶贫搬迁调整融资模式后地方政府债券贴息补助</t>
  </si>
  <si>
    <t>易地扶贫搬迁贷款债券贴息补助</t>
  </si>
  <si>
    <t>叶城县易地扶贫搬迁调整融资模式后地方政府债券贴息补助2156.2万元。</t>
  </si>
  <si>
    <t>经济效益：足额发放率100%，资金支付率100%。易地搬迁区内户籍人口3788户18260人均可收益，人均间接受益1180.8元。
社会效益：通过本项目实施，有效减少债务风险，缓解地方债务压力。</t>
  </si>
  <si>
    <t>财政局</t>
  </si>
  <si>
    <t>五</t>
  </si>
  <si>
    <t>巩固三保障成果</t>
  </si>
  <si>
    <t>yc2026124</t>
  </si>
  <si>
    <t>叶城县2026年雨露计划项目</t>
  </si>
  <si>
    <t>享受“雨露计划+”职业教育补助</t>
  </si>
  <si>
    <t>项目总投资：3600万元。
建设内容：资助对象为就读于中职、中专（成人中专）、技工、高职等接受职业教育的叶城县户籍脱贫户家庭子女（含监测帮扶对象家庭子女）的实施补助，每人补助3000元，预计享受学生12000人。</t>
  </si>
  <si>
    <t>经济效益：资助标准3000元/学年，受助学生满意度100%；
社会效益：资助脱贫户（含监测帮扶对象）子女人数12000人，持续提升脱贫人口接受中高等职业教育比例，减轻脱贫户及监测帮扶学生和家庭就学压力。</t>
  </si>
  <si>
    <t>教育局</t>
  </si>
  <si>
    <t>六</t>
  </si>
  <si>
    <t>项目管理费</t>
  </si>
  <si>
    <t>yc2026125</t>
  </si>
  <si>
    <t>总投资：770万元
建设内容：用于项目前期设计、评审、招标、监理以及验收等与项目管理相关支出。</t>
  </si>
  <si>
    <t>聚焦资金投入的合理性、及时性与合规性，确保资源高效配置。评估项目管理支出对项目长远发展及相关方的综合影响。</t>
  </si>
  <si>
    <t>财政局、农业农村局</t>
  </si>
  <si>
    <t>七</t>
  </si>
  <si>
    <t>yc2026126</t>
  </si>
  <si>
    <t>叶城县2026年“健康饮茶，送茶入户”项目</t>
  </si>
  <si>
    <t>困难群众饮用低氟茶</t>
  </si>
  <si>
    <t>项目总投资：70万元
建设内容：为全县约1.15万户监测户，发放饮用低氟茶，2公斤/户，30元/公斤。</t>
  </si>
  <si>
    <t>社会效益：通过实施低氟边销茶入户项目，确保困难群众喝得起、喝得到低氟边销茶，引导群众提高对饮茶型低氟病的防治意识，受益监测对象≥1.15万户，项目验收合格率100%。</t>
  </si>
  <si>
    <t>统战部</t>
  </si>
  <si>
    <t>yc2026127</t>
  </si>
  <si>
    <t>叶城县2026年村庄规划编制费</t>
  </si>
  <si>
    <t>项目总投资：1400万元
建设内容：为全县100个村编制村庄规划，每个村费用14万元。</t>
  </si>
  <si>
    <t>明确村庄产业、居住、生态等空间布局，避免盲目建设，如结合资源禀赋定位特色种植、乡村旅游等发展路径，助力乡村振兴精准落地。</t>
  </si>
  <si>
    <t>自然资源局</t>
  </si>
  <si>
    <t>村庄规划编制（含修编）补助</t>
  </si>
  <si>
    <t>公共服务岗位</t>
  </si>
  <si>
    <t>农村危房改造等农房改造</t>
  </si>
  <si>
    <t>少数民族特色村寨建设项目</t>
  </si>
  <si>
    <t>生产奖补、劳务补助等</t>
  </si>
  <si>
    <t>“一站式”社区综合服务设施建设</t>
  </si>
  <si>
    <t>帮扶车间（特色手工基地）建设</t>
  </si>
  <si>
    <t>产业路、资源路、旅游路建设</t>
  </si>
  <si>
    <t>林草基地建设</t>
  </si>
  <si>
    <t>技能培训</t>
  </si>
  <si>
    <t>以工代训</t>
  </si>
  <si>
    <t>农村电网建设（通生产、生活用电、提高综合电压和供电可靠性）</t>
  </si>
  <si>
    <t>光伏电站建设</t>
  </si>
  <si>
    <t>创业培训</t>
  </si>
  <si>
    <t>数字乡村建设（信息通信基础设施建设、数字化、智能化建设等）</t>
  </si>
  <si>
    <t>农产品仓储保鲜冷链基础设施建设</t>
  </si>
  <si>
    <t>农村清洁能源设施建设（燃气、户用光伏、风电、水电、农村生物质能源、北方地区清洁取暖等）</t>
  </si>
  <si>
    <t>乡村工匠培育培训</t>
  </si>
  <si>
    <t>农业农村基础设施中长期贷款贴息</t>
  </si>
  <si>
    <t>乡村工匠大师工作室</t>
  </si>
  <si>
    <t>农村卫生厕所改造（户用、公共厕所）</t>
  </si>
  <si>
    <t>品牌打造和展销平台</t>
  </si>
  <si>
    <t>乡村工匠传习所</t>
  </si>
  <si>
    <t>农村污水治理</t>
  </si>
  <si>
    <t>小型农田水利设施建设</t>
  </si>
  <si>
    <t>村容村貌提升</t>
  </si>
  <si>
    <t>智慧农业</t>
  </si>
  <si>
    <t>学校建设或改造（含幼儿园）</t>
  </si>
  <si>
    <t>产业科技服务</t>
  </si>
  <si>
    <t>村卫生室标准化建设</t>
  </si>
  <si>
    <t>人才培养</t>
  </si>
  <si>
    <t>农村养老设施建设（养老院、幸福院、日间照料中心等）</t>
  </si>
  <si>
    <t>公共照明设施</t>
  </si>
  <si>
    <t>开展县乡村公共服务一体化示范创建</t>
  </si>
  <si>
    <t>小额信贷风险补偿金</t>
  </si>
  <si>
    <t>其他（便民综合服务设施、文化活动广场、体育设施、村级客运站、农村公益性殡葬设施建设等）</t>
  </si>
  <si>
    <t>特色产业保险保费补助</t>
  </si>
  <si>
    <t>新型经营主体贷款贴息</t>
  </si>
  <si>
    <t>防贫保险（基金）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</si>
</sst>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方正小标宋_GBK"/>
      <charset val="134"/>
    </font>
    <font>
      <b/>
      <sz val="12"/>
      <name val="黑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6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等线"/>
      <charset val="134"/>
      <scheme val="minor"/>
    </font>
    <font>
      <sz val="36"/>
      <name val="方正小标宋_GBK"/>
      <charset val="134"/>
    </font>
    <font>
      <sz val="14"/>
      <name val="方正小标宋_GBK"/>
      <charset val="134"/>
    </font>
    <font>
      <sz val="16"/>
      <name val="方正小标宋_GBK"/>
      <charset val="134"/>
    </font>
    <font>
      <b/>
      <sz val="14"/>
      <name val="黑体"/>
      <charset val="134"/>
    </font>
    <font>
      <sz val="16"/>
      <name val="仿宋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176" fontId="8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13" fillId="0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6" fontId="1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31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8" fillId="0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429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352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5052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9525</xdr:colOff>
      <xdr:row>146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5137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9525</xdr:colOff>
      <xdr:row>85</xdr:row>
      <xdr:rowOff>10160</xdr:rowOff>
    </xdr:to>
    <xdr:pic>
      <xdr:nvPicPr>
        <xdr:cNvPr id="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06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9525</xdr:colOff>
      <xdr:row>118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514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9525</xdr:colOff>
      <xdr:row>146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5137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9525</xdr:colOff>
      <xdr:row>132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8366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9525</xdr:colOff>
      <xdr:row>123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95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19913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9525</xdr:colOff>
      <xdr:row>118</xdr:row>
      <xdr:rowOff>10160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514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9525</xdr:colOff>
      <xdr:row>146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5137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9525</xdr:colOff>
      <xdr:row>123</xdr:row>
      <xdr:rowOff>10160</xdr:rowOff>
    </xdr:to>
    <xdr:pic>
      <xdr:nvPicPr>
        <xdr:cNvPr id="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950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9525</xdr:colOff>
      <xdr:row>131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773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9525</xdr:colOff>
      <xdr:row>131</xdr:row>
      <xdr:rowOff>10160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773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9525</xdr:colOff>
      <xdr:row>118</xdr:row>
      <xdr:rowOff>10160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5145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10160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733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10160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657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10160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810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9525</xdr:colOff>
      <xdr:row>85</xdr:row>
      <xdr:rowOff>10160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06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9525</xdr:colOff>
      <xdr:row>111</xdr:row>
      <xdr:rowOff>10160</xdr:rowOff>
    </xdr:to>
    <xdr:pic>
      <xdr:nvPicPr>
        <xdr:cNvPr id="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1889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9525</xdr:colOff>
      <xdr:row>88</xdr:row>
      <xdr:rowOff>10160</xdr:rowOff>
    </xdr:to>
    <xdr:pic>
      <xdr:nvPicPr>
        <xdr:cNvPr id="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330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9525</xdr:colOff>
      <xdr:row>131</xdr:row>
      <xdr:rowOff>10160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773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9525</xdr:colOff>
      <xdr:row>125</xdr:row>
      <xdr:rowOff>10160</xdr:rowOff>
    </xdr:to>
    <xdr:pic>
      <xdr:nvPicPr>
        <xdr:cNvPr id="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155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10160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194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1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9525</xdr:colOff>
      <xdr:row>128</xdr:row>
      <xdr:rowOff>10160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4670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</xdr:colOff>
      <xdr:row>124</xdr:row>
      <xdr:rowOff>10160</xdr:rowOff>
    </xdr:to>
    <xdr:pic>
      <xdr:nvPicPr>
        <xdr:cNvPr id="1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0530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10160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352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1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9525</xdr:colOff>
      <xdr:row>85</xdr:row>
      <xdr:rowOff>10160</xdr:rowOff>
    </xdr:to>
    <xdr:pic>
      <xdr:nvPicPr>
        <xdr:cNvPr id="1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06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10160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5814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1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9525</xdr:colOff>
      <xdr:row>131</xdr:row>
      <xdr:rowOff>10160</xdr:rowOff>
    </xdr:to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773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9525</xdr:colOff>
      <xdr:row>68</xdr:row>
      <xdr:rowOff>10160</xdr:rowOff>
    </xdr:to>
    <xdr:pic>
      <xdr:nvPicPr>
        <xdr:cNvPr id="1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2542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10160</xdr:rowOff>
    </xdr:to>
    <xdr:pic>
      <xdr:nvPicPr>
        <xdr:cNvPr id="1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091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091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10160</xdr:rowOff>
    </xdr:to>
    <xdr:pic>
      <xdr:nvPicPr>
        <xdr:cNvPr id="1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2405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10160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423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9525</xdr:colOff>
      <xdr:row>109</xdr:row>
      <xdr:rowOff>10160</xdr:rowOff>
    </xdr:to>
    <xdr:pic>
      <xdr:nvPicPr>
        <xdr:cNvPr id="2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1686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9525</xdr:colOff>
      <xdr:row>129</xdr:row>
      <xdr:rowOff>10160</xdr:rowOff>
    </xdr:to>
    <xdr:pic>
      <xdr:nvPicPr>
        <xdr:cNvPr id="224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569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9525</xdr:colOff>
      <xdr:row>125</xdr:row>
      <xdr:rowOff>10160</xdr:rowOff>
    </xdr:to>
    <xdr:pic>
      <xdr:nvPicPr>
        <xdr:cNvPr id="2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155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9525</xdr:colOff>
      <xdr:row>126</xdr:row>
      <xdr:rowOff>10160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258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2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</xdr:colOff>
      <xdr:row>121</xdr:row>
      <xdr:rowOff>10160</xdr:rowOff>
    </xdr:to>
    <xdr:pic>
      <xdr:nvPicPr>
        <xdr:cNvPr id="2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783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10160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10160</xdr:rowOff>
    </xdr:to>
    <xdr:pic>
      <xdr:nvPicPr>
        <xdr:cNvPr id="2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826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10160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826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10160</xdr:rowOff>
    </xdr:to>
    <xdr:pic>
      <xdr:nvPicPr>
        <xdr:cNvPr id="3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644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10160</xdr:rowOff>
    </xdr:to>
    <xdr:pic>
      <xdr:nvPicPr>
        <xdr:cNvPr id="3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65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10160</xdr:rowOff>
    </xdr:to>
    <xdr:pic>
      <xdr:nvPicPr>
        <xdr:cNvPr id="324" name="图片 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292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9525</xdr:colOff>
      <xdr:row>125</xdr:row>
      <xdr:rowOff>10160</xdr:rowOff>
    </xdr:to>
    <xdr:pic>
      <xdr:nvPicPr>
        <xdr:cNvPr id="3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155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3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102</xdr:row>
      <xdr:rowOff>10160</xdr:rowOff>
    </xdr:to>
    <xdr:pic>
      <xdr:nvPicPr>
        <xdr:cNvPr id="3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09766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62</xdr:row>
      <xdr:rowOff>10160</xdr:rowOff>
    </xdr:to>
    <xdr:pic>
      <xdr:nvPicPr>
        <xdr:cNvPr id="3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66700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3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10160</xdr:rowOff>
    </xdr:to>
    <xdr:pic>
      <xdr:nvPicPr>
        <xdr:cNvPr id="374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091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10160</xdr:rowOff>
    </xdr:to>
    <xdr:pic>
      <xdr:nvPicPr>
        <xdr:cNvPr id="3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9624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9525</xdr:colOff>
      <xdr:row>128</xdr:row>
      <xdr:rowOff>10160</xdr:rowOff>
    </xdr:to>
    <xdr:pic>
      <xdr:nvPicPr>
        <xdr:cNvPr id="3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4670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10160</xdr:rowOff>
    </xdr:to>
    <xdr:pic>
      <xdr:nvPicPr>
        <xdr:cNvPr id="3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574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9525</xdr:colOff>
      <xdr:row>125</xdr:row>
      <xdr:rowOff>10160</xdr:rowOff>
    </xdr:to>
    <xdr:pic>
      <xdr:nvPicPr>
        <xdr:cNvPr id="4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155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10160</xdr:rowOff>
    </xdr:to>
    <xdr:pic>
      <xdr:nvPicPr>
        <xdr:cNvPr id="4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091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</xdr:colOff>
      <xdr:row>34</xdr:row>
      <xdr:rowOff>10160</xdr:rowOff>
    </xdr:to>
    <xdr:pic>
      <xdr:nvPicPr>
        <xdr:cNvPr id="476" name="图片 4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8862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</xdr:colOff>
      <xdr:row>36</xdr:row>
      <xdr:rowOff>10160</xdr:rowOff>
    </xdr:to>
    <xdr:pic>
      <xdr:nvPicPr>
        <xdr:cNvPr id="477" name="图片 4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038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4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9525</xdr:colOff>
      <xdr:row>85</xdr:row>
      <xdr:rowOff>10160</xdr:rowOff>
    </xdr:to>
    <xdr:pic>
      <xdr:nvPicPr>
        <xdr:cNvPr id="4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06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9525</xdr:colOff>
      <xdr:row>80</xdr:row>
      <xdr:rowOff>10160</xdr:rowOff>
    </xdr:to>
    <xdr:pic>
      <xdr:nvPicPr>
        <xdr:cNvPr id="4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86664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9525</xdr:colOff>
      <xdr:row>115</xdr:row>
      <xdr:rowOff>10160</xdr:rowOff>
    </xdr:to>
    <xdr:pic>
      <xdr:nvPicPr>
        <xdr:cNvPr id="4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22961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5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5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5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9525</xdr:colOff>
      <xdr:row>73</xdr:row>
      <xdr:rowOff>10160</xdr:rowOff>
    </xdr:to>
    <xdr:pic>
      <xdr:nvPicPr>
        <xdr:cNvPr id="5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95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10160</xdr:rowOff>
    </xdr:to>
    <xdr:pic>
      <xdr:nvPicPr>
        <xdr:cNvPr id="5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114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10160</xdr:rowOff>
    </xdr:to>
    <xdr:pic>
      <xdr:nvPicPr>
        <xdr:cNvPr id="5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826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40</xdr:row>
      <xdr:rowOff>10160</xdr:rowOff>
    </xdr:to>
    <xdr:pic>
      <xdr:nvPicPr>
        <xdr:cNvPr id="5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3434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10160</xdr:rowOff>
    </xdr:to>
    <xdr:pic>
      <xdr:nvPicPr>
        <xdr:cNvPr id="5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2004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10160</xdr:rowOff>
    </xdr:to>
    <xdr:pic>
      <xdr:nvPicPr>
        <xdr:cNvPr id="5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191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10160</xdr:rowOff>
    </xdr:to>
    <xdr:pic>
      <xdr:nvPicPr>
        <xdr:cNvPr id="5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18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5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406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10160</xdr:rowOff>
    </xdr:to>
    <xdr:pic>
      <xdr:nvPicPr>
        <xdr:cNvPr id="5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060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</xdr:colOff>
      <xdr:row>139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54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10160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652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9525</xdr:colOff>
      <xdr:row>69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353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150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150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39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2672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276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10160</xdr:rowOff>
    </xdr:to>
    <xdr:pic>
      <xdr:nvPicPr>
        <xdr:cNvPr id="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276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114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9525</xdr:colOff>
      <xdr:row>140</xdr:row>
      <xdr:rowOff>10160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611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9525</xdr:colOff>
      <xdr:row>141</xdr:row>
      <xdr:rowOff>10160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6989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9525</xdr:colOff>
      <xdr:row>142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7866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810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9525</xdr:colOff>
      <xdr:row>129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569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374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10160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070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10160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009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6426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</xdr:colOff>
      <xdr:row>9</xdr:row>
      <xdr:rowOff>10160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279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11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74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76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644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</xdr:colOff>
      <xdr:row>50</xdr:row>
      <xdr:rowOff>10160</xdr:rowOff>
    </xdr:to>
    <xdr:pic>
      <xdr:nvPicPr>
        <xdr:cNvPr id="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53225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</xdr:colOff>
      <xdr:row>49</xdr:row>
      <xdr:rowOff>10160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5168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</xdr:colOff>
      <xdr:row>47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8895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10160</xdr:rowOff>
    </xdr:to>
    <xdr:pic>
      <xdr:nvPicPr>
        <xdr:cNvPr id="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971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10160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060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10160</xdr:rowOff>
    </xdr:to>
    <xdr:pic>
      <xdr:nvPicPr>
        <xdr:cNvPr id="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971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10160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4069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</xdr:colOff>
      <xdr:row>46</xdr:row>
      <xdr:rowOff>10160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8260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10160</xdr:rowOff>
    </xdr:to>
    <xdr:pic>
      <xdr:nvPicPr>
        <xdr:cNvPr id="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1214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10160</xdr:rowOff>
    </xdr:to>
    <xdr:pic>
      <xdr:nvPicPr>
        <xdr:cNvPr id="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537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10160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46583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10160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9359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10160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3512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10160</xdr:rowOff>
    </xdr:to>
    <xdr:pic>
      <xdr:nvPicPr>
        <xdr:cNvPr id="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5760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10160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9718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10160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8999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10160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473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10160</xdr:rowOff>
    </xdr:to>
    <xdr:pic>
      <xdr:nvPicPr>
        <xdr:cNvPr id="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1774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1031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10160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787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10160</xdr:rowOff>
    </xdr:to>
    <xdr:pic>
      <xdr:nvPicPr>
        <xdr:cNvPr id="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5467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27825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10160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276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10160</xdr:rowOff>
    </xdr:to>
    <xdr:pic>
      <xdr:nvPicPr>
        <xdr:cNvPr id="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3880" y="32766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3shn73ricbw522\FileStorage\File\2025-11\1103&#65288;&#30333;&#26472;&#38215;&#65289;&#21494;&#22478;&#21439;2026&#24180;&#24041;&#22266;&#25299;&#23637;&#33073;&#36139;&#25915;&#22362;&#25104;&#26524;&#21516;&#20065;&#26449;&#25391;&#20852;&#39033;&#30446;&#20648;&#22791;&#2421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3shn73ricbw522\FileStorage\File\2025-11\&#21494;&#22478;&#21439;&#24688;&#23572;&#24052;&#26684;&#38215;&#23601;&#19994;&#20135;&#19994;&#22253;&#25913;&#36896;&#25552;&#21319;&#39033;&#30446;10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库"/>
      <sheetName val="下拉列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库"/>
      <sheetName val="下拉列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59"/>
  <sheetViews>
    <sheetView showZeros="0" tabSelected="1" view="pageBreakPreview" zoomScaleNormal="70" workbookViewId="0">
      <pane xSplit="1" ySplit="7" topLeftCell="D84" activePane="bottomRight" state="frozen"/>
      <selection/>
      <selection pane="topRight"/>
      <selection pane="bottomLeft"/>
      <selection pane="bottomRight" activeCell="G85" sqref="G85"/>
    </sheetView>
  </sheetViews>
  <sheetFormatPr defaultColWidth="9" defaultRowHeight="17.5"/>
  <cols>
    <col min="1" max="1" width="11.7384615384615" style="13" customWidth="1"/>
    <col min="2" max="2" width="11.5384615384615" style="14" hidden="1" customWidth="1"/>
    <col min="3" max="3" width="22.7846153846154" style="14" customWidth="1"/>
    <col min="4" max="5" width="14.6230769230769" style="14" hidden="1" customWidth="1"/>
    <col min="6" max="6" width="33.8461538461538" style="14" customWidth="1"/>
    <col min="7" max="7" width="93.4461538461538" style="15" customWidth="1"/>
    <col min="8" max="8" width="16" style="16" customWidth="1"/>
    <col min="9" max="9" width="16.8769230769231" style="17" hidden="1" customWidth="1"/>
    <col min="10" max="11" width="18.5" style="17" hidden="1" customWidth="1"/>
    <col min="12" max="15" width="13.1230769230769" style="17" hidden="1" customWidth="1"/>
    <col min="16" max="16" width="13.7538461538462" style="17" hidden="1" customWidth="1"/>
    <col min="17" max="17" width="8.27692307692308" style="17" hidden="1" customWidth="1"/>
    <col min="18" max="18" width="12.3769230769231" style="17" hidden="1" customWidth="1"/>
    <col min="19" max="19" width="10.2846153846154" style="14" hidden="1" customWidth="1"/>
    <col min="20" max="20" width="10.4769230769231" style="18" hidden="1" customWidth="1"/>
    <col min="21" max="24" width="6.86923076923077" style="18" hidden="1" customWidth="1"/>
    <col min="25" max="25" width="37.0461538461538" style="19" hidden="1" customWidth="1"/>
    <col min="26" max="26" width="9.38461538461539" style="18" customWidth="1"/>
    <col min="27" max="27" width="10.1461538461538" style="18" customWidth="1"/>
    <col min="28" max="16384" width="9" style="20"/>
  </cols>
  <sheetData>
    <row r="1" s="5" customFormat="1" ht="62" customHeight="1" spans="1:27">
      <c r="A1" s="21" t="s">
        <v>0</v>
      </c>
      <c r="B1" s="22"/>
      <c r="C1" s="22"/>
      <c r="D1" s="22"/>
      <c r="E1" s="22"/>
      <c r="F1" s="21"/>
      <c r="G1" s="23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2"/>
      <c r="T1" s="21"/>
      <c r="U1" s="21"/>
      <c r="V1" s="21"/>
      <c r="W1" s="21"/>
      <c r="X1" s="21"/>
      <c r="Y1" s="23"/>
      <c r="Z1" s="21"/>
      <c r="AA1" s="21"/>
    </row>
    <row r="2" s="5" customFormat="1" ht="31" customHeight="1" spans="1:27">
      <c r="A2" s="26" t="s">
        <v>1</v>
      </c>
      <c r="B2" s="26"/>
      <c r="C2" s="26"/>
      <c r="D2" s="26"/>
      <c r="E2" s="22"/>
      <c r="F2" s="21"/>
      <c r="G2" s="23"/>
      <c r="H2" s="27" t="s">
        <v>2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="6" customFormat="1" ht="23" customHeight="1" spans="1:27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30" t="s">
        <v>10</v>
      </c>
      <c r="I3" s="31" t="s">
        <v>11</v>
      </c>
      <c r="J3" s="31"/>
      <c r="K3" s="31"/>
      <c r="L3" s="31"/>
      <c r="M3" s="31"/>
      <c r="N3" s="31"/>
      <c r="O3" s="31"/>
      <c r="P3" s="31"/>
      <c r="Q3" s="31"/>
      <c r="R3" s="31"/>
      <c r="S3" s="29" t="s">
        <v>12</v>
      </c>
      <c r="T3" s="29" t="s">
        <v>13</v>
      </c>
      <c r="U3" s="29" t="s">
        <v>14</v>
      </c>
      <c r="V3" s="29" t="s">
        <v>15</v>
      </c>
      <c r="W3" s="29" t="s">
        <v>16</v>
      </c>
      <c r="X3" s="29" t="s">
        <v>17</v>
      </c>
      <c r="Y3" s="29" t="s">
        <v>18</v>
      </c>
      <c r="Z3" s="29" t="s">
        <v>19</v>
      </c>
      <c r="AA3" s="29" t="s">
        <v>20</v>
      </c>
    </row>
    <row r="4" s="6" customFormat="1" ht="23" customHeight="1" spans="1:27">
      <c r="A4" s="32"/>
      <c r="B4" s="32"/>
      <c r="C4" s="32"/>
      <c r="D4" s="32"/>
      <c r="E4" s="32"/>
      <c r="F4" s="32"/>
      <c r="G4" s="32"/>
      <c r="H4" s="33"/>
      <c r="I4" s="31" t="s">
        <v>21</v>
      </c>
      <c r="J4" s="31"/>
      <c r="K4" s="31"/>
      <c r="L4" s="31"/>
      <c r="M4" s="31"/>
      <c r="N4" s="31"/>
      <c r="O4" s="31"/>
      <c r="P4" s="31"/>
      <c r="Q4" s="34" t="s">
        <v>22</v>
      </c>
      <c r="R4" s="34" t="s">
        <v>23</v>
      </c>
      <c r="S4" s="32"/>
      <c r="T4" s="32"/>
      <c r="U4" s="32"/>
      <c r="V4" s="32"/>
      <c r="W4" s="32"/>
      <c r="X4" s="32"/>
      <c r="Y4" s="32"/>
      <c r="Z4" s="32"/>
      <c r="AA4" s="32"/>
    </row>
    <row r="5" s="6" customFormat="1" ht="24" customHeight="1" spans="1:27">
      <c r="A5" s="32"/>
      <c r="B5" s="32"/>
      <c r="C5" s="32"/>
      <c r="D5" s="32"/>
      <c r="E5" s="32"/>
      <c r="F5" s="32"/>
      <c r="G5" s="32"/>
      <c r="H5" s="33"/>
      <c r="I5" s="34" t="s">
        <v>24</v>
      </c>
      <c r="J5" s="35" t="s">
        <v>25</v>
      </c>
      <c r="K5" s="35"/>
      <c r="L5" s="35" t="s">
        <v>26</v>
      </c>
      <c r="M5" s="36"/>
      <c r="N5" s="34" t="s">
        <v>27</v>
      </c>
      <c r="O5" s="34" t="s">
        <v>28</v>
      </c>
      <c r="P5" s="34" t="s">
        <v>29</v>
      </c>
      <c r="Q5" s="37"/>
      <c r="R5" s="37"/>
      <c r="S5" s="32"/>
      <c r="T5" s="32"/>
      <c r="U5" s="32"/>
      <c r="V5" s="32"/>
      <c r="W5" s="32"/>
      <c r="X5" s="32"/>
      <c r="Y5" s="32"/>
      <c r="Z5" s="32"/>
      <c r="AA5" s="32"/>
    </row>
    <row r="6" s="6" customFormat="1" ht="24" customHeight="1" spans="1:27">
      <c r="A6" s="38"/>
      <c r="B6" s="38"/>
      <c r="C6" s="38"/>
      <c r="D6" s="38"/>
      <c r="E6" s="38"/>
      <c r="F6" s="38"/>
      <c r="G6" s="38"/>
      <c r="H6" s="39"/>
      <c r="I6" s="40"/>
      <c r="J6" s="31" t="s">
        <v>30</v>
      </c>
      <c r="K6" s="31" t="s">
        <v>31</v>
      </c>
      <c r="L6" s="31" t="s">
        <v>30</v>
      </c>
      <c r="M6" s="31" t="s">
        <v>31</v>
      </c>
      <c r="N6" s="40"/>
      <c r="O6" s="40"/>
      <c r="P6" s="40"/>
      <c r="Q6" s="40"/>
      <c r="R6" s="40"/>
      <c r="S6" s="38"/>
      <c r="T6" s="38"/>
      <c r="U6" s="38"/>
      <c r="V6" s="38"/>
      <c r="W6" s="38"/>
      <c r="X6" s="38"/>
      <c r="Y6" s="38"/>
      <c r="Z6" s="38"/>
      <c r="AA6" s="38"/>
    </row>
    <row r="7" s="7" customFormat="1" ht="50" customHeight="1" spans="1:27">
      <c r="A7" s="41" t="s">
        <v>32</v>
      </c>
      <c r="B7" s="41"/>
      <c r="C7" s="41"/>
      <c r="D7" s="41"/>
      <c r="E7" s="41"/>
      <c r="F7" s="41"/>
      <c r="G7" s="41">
        <f>G8+G109+G116+G147+G149+G153+G151</f>
        <v>127</v>
      </c>
      <c r="H7" s="42">
        <f>SUM(H8,H109,H116,H147,H149,H153,H151)</f>
        <v>113322.874725</v>
      </c>
      <c r="I7" s="42">
        <f t="shared" ref="I7:R7" si="0">SUM(I8,I109,I116,I147,I149,I153,I151)</f>
        <v>113322.874725</v>
      </c>
      <c r="J7" s="42">
        <f t="shared" si="0"/>
        <v>88098.274725</v>
      </c>
      <c r="K7" s="42">
        <f t="shared" si="0"/>
        <v>20919.1</v>
      </c>
      <c r="L7" s="42">
        <f t="shared" si="0"/>
        <v>2529</v>
      </c>
      <c r="M7" s="42">
        <f t="shared" si="0"/>
        <v>0</v>
      </c>
      <c r="N7" s="42">
        <f t="shared" si="0"/>
        <v>1676.5</v>
      </c>
      <c r="O7" s="42">
        <f t="shared" si="0"/>
        <v>100</v>
      </c>
      <c r="P7" s="42">
        <f t="shared" si="0"/>
        <v>0</v>
      </c>
      <c r="Q7" s="42">
        <f t="shared" si="0"/>
        <v>0</v>
      </c>
      <c r="R7" s="42">
        <f t="shared" si="0"/>
        <v>0</v>
      </c>
      <c r="S7" s="41"/>
      <c r="T7" s="41"/>
      <c r="U7" s="43"/>
      <c r="V7" s="43"/>
      <c r="W7" s="43"/>
      <c r="X7" s="43"/>
      <c r="Y7" s="44"/>
      <c r="Z7" s="43"/>
      <c r="AA7" s="43"/>
    </row>
    <row r="8" s="8" customFormat="1" ht="50" customHeight="1" spans="1:27">
      <c r="A8" s="41" t="s">
        <v>33</v>
      </c>
      <c r="B8" s="41" t="s">
        <v>34</v>
      </c>
      <c r="C8" s="41"/>
      <c r="D8" s="41"/>
      <c r="E8" s="41"/>
      <c r="F8" s="41"/>
      <c r="G8" s="41">
        <f>SUBTOTAL(9,G9,G24,G41,G47,G61,G67,G81,G89,G98,G102)</f>
        <v>90</v>
      </c>
      <c r="H8" s="42">
        <f>SUBTOTAL(9,H9,H24,H41,H47,H61,H67,H81,H89,H98,H102)</f>
        <v>72306.074725</v>
      </c>
      <c r="I8" s="42">
        <f t="shared" ref="I8:R8" si="1">SUBTOTAL(9,I9,I24,I41,I47,I61,I67,I81,I89,I98,I102)</f>
        <v>72306.074725</v>
      </c>
      <c r="J8" s="42">
        <f t="shared" si="1"/>
        <v>54826.074725</v>
      </c>
      <c r="K8" s="42">
        <f t="shared" si="1"/>
        <v>15773.5</v>
      </c>
      <c r="L8" s="42">
        <f t="shared" si="1"/>
        <v>0</v>
      </c>
      <c r="M8" s="42">
        <f t="shared" si="1"/>
        <v>0</v>
      </c>
      <c r="N8" s="42">
        <f t="shared" si="1"/>
        <v>1606.5</v>
      </c>
      <c r="O8" s="42">
        <f t="shared" si="1"/>
        <v>100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1"/>
      <c r="T8" s="41"/>
      <c r="U8" s="41"/>
      <c r="V8" s="41"/>
      <c r="W8" s="41"/>
      <c r="X8" s="41"/>
      <c r="Y8" s="45"/>
      <c r="Z8" s="46"/>
      <c r="AA8" s="41"/>
    </row>
    <row r="9" s="8" customFormat="1" ht="50" customHeight="1" spans="1:27">
      <c r="A9" s="41" t="s">
        <v>35</v>
      </c>
      <c r="B9" s="41" t="s">
        <v>36</v>
      </c>
      <c r="C9" s="41"/>
      <c r="D9" s="41"/>
      <c r="E9" s="41"/>
      <c r="F9" s="41"/>
      <c r="G9" s="41">
        <v>14</v>
      </c>
      <c r="H9" s="42">
        <f>SUM(I9,Q9,R9)</f>
        <v>21659.674725</v>
      </c>
      <c r="I9" s="42">
        <f>SUM(J9:P9)</f>
        <v>21659.674725</v>
      </c>
      <c r="J9" s="42">
        <f>SUM(J10:J23)</f>
        <v>21659.674725</v>
      </c>
      <c r="K9" s="42"/>
      <c r="L9" s="42">
        <f>SUM(L10:L23)</f>
        <v>0</v>
      </c>
      <c r="M9" s="42"/>
      <c r="N9" s="42">
        <f>SUM(N10:N23)</f>
        <v>0</v>
      </c>
      <c r="O9" s="42">
        <f>SUM(O10:O23)</f>
        <v>0</v>
      </c>
      <c r="P9" s="42">
        <f>SUM(P10:P23)</f>
        <v>0</v>
      </c>
      <c r="Q9" s="42">
        <f>SUM(Q10:Q23)</f>
        <v>0</v>
      </c>
      <c r="R9" s="42">
        <f>SUM(R10:R23)</f>
        <v>0</v>
      </c>
      <c r="S9" s="41"/>
      <c r="T9" s="41"/>
      <c r="U9" s="41"/>
      <c r="V9" s="41"/>
      <c r="W9" s="41"/>
      <c r="X9" s="41"/>
      <c r="Y9" s="45"/>
      <c r="Z9" s="46"/>
      <c r="AA9" s="41"/>
    </row>
    <row r="10" s="9" customFormat="1" ht="169" customHeight="1" spans="1:27">
      <c r="A10" s="47">
        <v>1</v>
      </c>
      <c r="B10" s="47" t="s">
        <v>37</v>
      </c>
      <c r="C10" s="47" t="s">
        <v>38</v>
      </c>
      <c r="D10" s="47" t="s">
        <v>34</v>
      </c>
      <c r="E10" s="47" t="s">
        <v>39</v>
      </c>
      <c r="F10" s="47" t="s">
        <v>40</v>
      </c>
      <c r="G10" s="48" t="s">
        <v>41</v>
      </c>
      <c r="H10" s="49">
        <f>SUM(I10,Q10,R10)</f>
        <v>4023.39075</v>
      </c>
      <c r="I10" s="49">
        <f>SUM(J10:P10)</f>
        <v>4023.39075</v>
      </c>
      <c r="J10" s="49">
        <f>160935.63*0.025</f>
        <v>4023.39075</v>
      </c>
      <c r="K10" s="49"/>
      <c r="L10" s="49"/>
      <c r="M10" s="49"/>
      <c r="N10" s="49"/>
      <c r="O10" s="49"/>
      <c r="P10" s="49"/>
      <c r="Q10" s="49"/>
      <c r="R10" s="49"/>
      <c r="S10" s="47" t="s">
        <v>42</v>
      </c>
      <c r="T10" s="47">
        <v>20504</v>
      </c>
      <c r="U10" s="47" t="s">
        <v>43</v>
      </c>
      <c r="V10" s="47"/>
      <c r="W10" s="47" t="s">
        <v>44</v>
      </c>
      <c r="X10" s="50" t="s">
        <v>44</v>
      </c>
      <c r="Y10" s="48" t="s">
        <v>45</v>
      </c>
      <c r="Z10" s="47" t="s">
        <v>46</v>
      </c>
      <c r="AA10" s="50"/>
    </row>
    <row r="11" s="9" customFormat="1" ht="114" customHeight="1" spans="1:27">
      <c r="A11" s="47">
        <v>2</v>
      </c>
      <c r="B11" s="47" t="s">
        <v>47</v>
      </c>
      <c r="C11" s="47" t="s">
        <v>48</v>
      </c>
      <c r="D11" s="47" t="s">
        <v>34</v>
      </c>
      <c r="E11" s="47" t="s">
        <v>39</v>
      </c>
      <c r="F11" s="47" t="s">
        <v>49</v>
      </c>
      <c r="G11" s="48" t="s">
        <v>50</v>
      </c>
      <c r="H11" s="49">
        <f t="shared" ref="H11:H27" si="2">SUM(I11,Q11,R11)</f>
        <v>133.314165</v>
      </c>
      <c r="I11" s="49">
        <f>SUM(J11:Q11)</f>
        <v>133.314165</v>
      </c>
      <c r="J11" s="49">
        <v>133.314165</v>
      </c>
      <c r="K11" s="49"/>
      <c r="L11" s="49"/>
      <c r="M11" s="49"/>
      <c r="N11" s="49"/>
      <c r="O11" s="49"/>
      <c r="P11" s="49"/>
      <c r="Q11" s="49"/>
      <c r="R11" s="49"/>
      <c r="S11" s="47" t="s">
        <v>42</v>
      </c>
      <c r="T11" s="47">
        <v>2531</v>
      </c>
      <c r="U11" s="47" t="s">
        <v>43</v>
      </c>
      <c r="V11" s="47"/>
      <c r="W11" s="47" t="s">
        <v>44</v>
      </c>
      <c r="X11" s="50" t="s">
        <v>44</v>
      </c>
      <c r="Y11" s="48" t="s">
        <v>51</v>
      </c>
      <c r="Z11" s="47" t="s">
        <v>46</v>
      </c>
      <c r="AA11" s="50"/>
    </row>
    <row r="12" s="9" customFormat="1" ht="117" customHeight="1" spans="1:27">
      <c r="A12" s="47">
        <v>3</v>
      </c>
      <c r="B12" s="47" t="s">
        <v>52</v>
      </c>
      <c r="C12" s="47" t="s">
        <v>53</v>
      </c>
      <c r="D12" s="47" t="s">
        <v>34</v>
      </c>
      <c r="E12" s="47" t="s">
        <v>39</v>
      </c>
      <c r="F12" s="47" t="s">
        <v>54</v>
      </c>
      <c r="G12" s="48" t="s">
        <v>55</v>
      </c>
      <c r="H12" s="49">
        <f t="shared" si="2"/>
        <v>50.9886</v>
      </c>
      <c r="I12" s="49">
        <f>SUM(J12:P12)</f>
        <v>50.9886</v>
      </c>
      <c r="J12" s="49">
        <v>50.9886</v>
      </c>
      <c r="K12" s="49"/>
      <c r="L12" s="49"/>
      <c r="M12" s="49"/>
      <c r="N12" s="49"/>
      <c r="O12" s="49"/>
      <c r="P12" s="49"/>
      <c r="Q12" s="49"/>
      <c r="R12" s="49"/>
      <c r="S12" s="47" t="s">
        <v>42</v>
      </c>
      <c r="T12" s="47">
        <v>1321</v>
      </c>
      <c r="U12" s="47" t="s">
        <v>43</v>
      </c>
      <c r="V12" s="47"/>
      <c r="W12" s="47" t="s">
        <v>44</v>
      </c>
      <c r="X12" s="50" t="s">
        <v>44</v>
      </c>
      <c r="Y12" s="48" t="s">
        <v>56</v>
      </c>
      <c r="Z12" s="47" t="s">
        <v>57</v>
      </c>
      <c r="AA12" s="50"/>
    </row>
    <row r="13" s="9" customFormat="1" ht="146" customHeight="1" spans="1:27">
      <c r="A13" s="47">
        <v>4</v>
      </c>
      <c r="B13" s="47" t="s">
        <v>58</v>
      </c>
      <c r="C13" s="47" t="s">
        <v>59</v>
      </c>
      <c r="D13" s="47" t="s">
        <v>34</v>
      </c>
      <c r="E13" s="47" t="s">
        <v>39</v>
      </c>
      <c r="F13" s="47" t="s">
        <v>60</v>
      </c>
      <c r="G13" s="48" t="s">
        <v>61</v>
      </c>
      <c r="H13" s="49">
        <f t="shared" si="2"/>
        <v>471.873</v>
      </c>
      <c r="I13" s="49">
        <f>SUM(J13:P13)</f>
        <v>471.873</v>
      </c>
      <c r="J13" s="49">
        <f>4718.73*0.1</f>
        <v>471.873</v>
      </c>
      <c r="K13" s="49"/>
      <c r="L13" s="49"/>
      <c r="M13" s="49"/>
      <c r="N13" s="49"/>
      <c r="O13" s="49"/>
      <c r="P13" s="49"/>
      <c r="Q13" s="49"/>
      <c r="R13" s="49"/>
      <c r="S13" s="47" t="s">
        <v>42</v>
      </c>
      <c r="T13" s="47">
        <v>12328</v>
      </c>
      <c r="U13" s="47" t="s">
        <v>43</v>
      </c>
      <c r="V13" s="47"/>
      <c r="W13" s="47" t="s">
        <v>44</v>
      </c>
      <c r="X13" s="50" t="s">
        <v>44</v>
      </c>
      <c r="Y13" s="48" t="s">
        <v>62</v>
      </c>
      <c r="Z13" s="47" t="s">
        <v>57</v>
      </c>
      <c r="AA13" s="50"/>
    </row>
    <row r="14" s="9" customFormat="1" ht="181" customHeight="1" spans="1:27">
      <c r="A14" s="47">
        <v>5</v>
      </c>
      <c r="B14" s="47" t="s">
        <v>63</v>
      </c>
      <c r="C14" s="47" t="s">
        <v>64</v>
      </c>
      <c r="D14" s="47" t="s">
        <v>34</v>
      </c>
      <c r="E14" s="47" t="s">
        <v>39</v>
      </c>
      <c r="F14" s="47" t="s">
        <v>65</v>
      </c>
      <c r="G14" s="48" t="s">
        <v>66</v>
      </c>
      <c r="H14" s="49">
        <f t="shared" si="2"/>
        <v>1454.1</v>
      </c>
      <c r="I14" s="49">
        <f>SUM(J14:Q14)</f>
        <v>1454.1</v>
      </c>
      <c r="J14" s="49">
        <v>1454.1</v>
      </c>
      <c r="K14" s="49"/>
      <c r="L14" s="51"/>
      <c r="M14" s="51"/>
      <c r="N14" s="49"/>
      <c r="O14" s="49"/>
      <c r="P14" s="47"/>
      <c r="Q14" s="47"/>
      <c r="R14" s="47"/>
      <c r="S14" s="47" t="s">
        <v>42</v>
      </c>
      <c r="T14" s="47">
        <v>12927</v>
      </c>
      <c r="U14" s="47" t="s">
        <v>43</v>
      </c>
      <c r="V14" s="51"/>
      <c r="W14" s="52" t="s">
        <v>44</v>
      </c>
      <c r="X14" s="52" t="s">
        <v>44</v>
      </c>
      <c r="Y14" s="48" t="s">
        <v>67</v>
      </c>
      <c r="Z14" s="47" t="s">
        <v>68</v>
      </c>
      <c r="AA14" s="50"/>
    </row>
    <row r="15" s="9" customFormat="1" ht="177" customHeight="1" spans="1:27">
      <c r="A15" s="47">
        <v>6</v>
      </c>
      <c r="B15" s="47" t="s">
        <v>69</v>
      </c>
      <c r="C15" s="47" t="s">
        <v>70</v>
      </c>
      <c r="D15" s="47" t="s">
        <v>34</v>
      </c>
      <c r="E15" s="47" t="s">
        <v>39</v>
      </c>
      <c r="F15" s="47" t="s">
        <v>71</v>
      </c>
      <c r="G15" s="48" t="s">
        <v>72</v>
      </c>
      <c r="H15" s="49">
        <f t="shared" si="2"/>
        <v>1181.1843</v>
      </c>
      <c r="I15" s="49">
        <f>SUM(J15:Q15)</f>
        <v>1181.1843</v>
      </c>
      <c r="J15" s="49">
        <v>1181.1843</v>
      </c>
      <c r="K15" s="49"/>
      <c r="L15" s="51"/>
      <c r="M15" s="51"/>
      <c r="N15" s="49"/>
      <c r="O15" s="49"/>
      <c r="P15" s="47"/>
      <c r="Q15" s="47"/>
      <c r="R15" s="47"/>
      <c r="S15" s="47" t="s">
        <v>42</v>
      </c>
      <c r="T15" s="47">
        <v>10481</v>
      </c>
      <c r="U15" s="47" t="s">
        <v>43</v>
      </c>
      <c r="V15" s="51"/>
      <c r="W15" s="52" t="s">
        <v>44</v>
      </c>
      <c r="X15" s="52" t="s">
        <v>44</v>
      </c>
      <c r="Y15" s="48" t="s">
        <v>73</v>
      </c>
      <c r="Z15" s="47" t="s">
        <v>68</v>
      </c>
      <c r="AA15" s="50"/>
    </row>
    <row r="16" s="9" customFormat="1" ht="156" customHeight="1" spans="1:27">
      <c r="A16" s="47">
        <v>7</v>
      </c>
      <c r="B16" s="47" t="s">
        <v>74</v>
      </c>
      <c r="C16" s="47" t="s">
        <v>75</v>
      </c>
      <c r="D16" s="47" t="s">
        <v>34</v>
      </c>
      <c r="E16" s="47" t="s">
        <v>39</v>
      </c>
      <c r="F16" s="47" t="s">
        <v>76</v>
      </c>
      <c r="G16" s="48" t="s">
        <v>77</v>
      </c>
      <c r="H16" s="49">
        <f t="shared" si="2"/>
        <v>57.17646</v>
      </c>
      <c r="I16" s="49">
        <f>SUM(J16:Q16)</f>
        <v>57.17646</v>
      </c>
      <c r="J16" s="49">
        <v>57.17646</v>
      </c>
      <c r="K16" s="49"/>
      <c r="L16" s="51"/>
      <c r="M16" s="51"/>
      <c r="N16" s="49"/>
      <c r="O16" s="49"/>
      <c r="P16" s="47"/>
      <c r="Q16" s="47"/>
      <c r="R16" s="47"/>
      <c r="S16" s="47" t="s">
        <v>42</v>
      </c>
      <c r="T16" s="47">
        <v>2746</v>
      </c>
      <c r="U16" s="47" t="s">
        <v>43</v>
      </c>
      <c r="V16" s="47"/>
      <c r="W16" s="47" t="s">
        <v>44</v>
      </c>
      <c r="X16" s="50" t="s">
        <v>44</v>
      </c>
      <c r="Y16" s="48" t="s">
        <v>78</v>
      </c>
      <c r="Z16" s="47" t="s">
        <v>68</v>
      </c>
      <c r="AA16" s="50"/>
    </row>
    <row r="17" s="9" customFormat="1" ht="99" customHeight="1" spans="1:27">
      <c r="A17" s="47">
        <v>8</v>
      </c>
      <c r="B17" s="47" t="s">
        <v>79</v>
      </c>
      <c r="C17" s="47" t="s">
        <v>80</v>
      </c>
      <c r="D17" s="47" t="s">
        <v>34</v>
      </c>
      <c r="E17" s="47" t="s">
        <v>81</v>
      </c>
      <c r="F17" s="47" t="s">
        <v>82</v>
      </c>
      <c r="G17" s="48" t="s">
        <v>83</v>
      </c>
      <c r="H17" s="49">
        <f t="shared" si="2"/>
        <v>40.0085</v>
      </c>
      <c r="I17" s="49">
        <f>SUM(J17:Q17)</f>
        <v>40.0085</v>
      </c>
      <c r="J17" s="49">
        <v>40.0085</v>
      </c>
      <c r="K17" s="49"/>
      <c r="L17" s="51"/>
      <c r="M17" s="51"/>
      <c r="N17" s="49"/>
      <c r="O17" s="49"/>
      <c r="P17" s="47"/>
      <c r="Q17" s="47"/>
      <c r="R17" s="47"/>
      <c r="S17" s="47" t="s">
        <v>42</v>
      </c>
      <c r="T17" s="47">
        <v>464</v>
      </c>
      <c r="U17" s="47" t="s">
        <v>43</v>
      </c>
      <c r="V17" s="47"/>
      <c r="W17" s="47" t="s">
        <v>44</v>
      </c>
      <c r="X17" s="50" t="s">
        <v>44</v>
      </c>
      <c r="Y17" s="48" t="s">
        <v>84</v>
      </c>
      <c r="Z17" s="47" t="s">
        <v>85</v>
      </c>
      <c r="AA17" s="50"/>
    </row>
    <row r="18" s="9" customFormat="1" ht="160" customHeight="1" spans="1:27">
      <c r="A18" s="47">
        <v>9</v>
      </c>
      <c r="B18" s="47" t="s">
        <v>86</v>
      </c>
      <c r="C18" s="47" t="s">
        <v>87</v>
      </c>
      <c r="D18" s="47" t="s">
        <v>34</v>
      </c>
      <c r="E18" s="47" t="s">
        <v>88</v>
      </c>
      <c r="F18" s="47" t="s">
        <v>89</v>
      </c>
      <c r="G18" s="48" t="s">
        <v>90</v>
      </c>
      <c r="H18" s="49">
        <f t="shared" si="2"/>
        <v>2522.8</v>
      </c>
      <c r="I18" s="49">
        <f t="shared" ref="I18:I23" si="3">SUM(J18:P18)</f>
        <v>2522.8</v>
      </c>
      <c r="J18" s="49">
        <f>6307*0.4</f>
        <v>2522.8</v>
      </c>
      <c r="K18" s="49"/>
      <c r="L18" s="49"/>
      <c r="M18" s="49"/>
      <c r="N18" s="49"/>
      <c r="O18" s="49"/>
      <c r="P18" s="49"/>
      <c r="Q18" s="49"/>
      <c r="R18" s="49"/>
      <c r="S18" s="47" t="s">
        <v>42</v>
      </c>
      <c r="T18" s="47">
        <v>4848</v>
      </c>
      <c r="U18" s="47" t="s">
        <v>43</v>
      </c>
      <c r="V18" s="47"/>
      <c r="W18" s="47" t="s">
        <v>44</v>
      </c>
      <c r="X18" s="50" t="s">
        <v>44</v>
      </c>
      <c r="Y18" s="48" t="s">
        <v>91</v>
      </c>
      <c r="Z18" s="47" t="s">
        <v>92</v>
      </c>
      <c r="AA18" s="50"/>
    </row>
    <row r="19" s="9" customFormat="1" ht="149" customHeight="1" spans="1:27">
      <c r="A19" s="47">
        <v>10</v>
      </c>
      <c r="B19" s="47" t="s">
        <v>93</v>
      </c>
      <c r="C19" s="47" t="s">
        <v>94</v>
      </c>
      <c r="D19" s="47" t="s">
        <v>34</v>
      </c>
      <c r="E19" s="47" t="s">
        <v>88</v>
      </c>
      <c r="F19" s="47" t="s">
        <v>89</v>
      </c>
      <c r="G19" s="48" t="s">
        <v>95</v>
      </c>
      <c r="H19" s="49">
        <f t="shared" si="2"/>
        <v>931.72</v>
      </c>
      <c r="I19" s="49">
        <f t="shared" si="3"/>
        <v>931.72</v>
      </c>
      <c r="J19" s="49">
        <f>23293*0.04</f>
        <v>931.72</v>
      </c>
      <c r="K19" s="49"/>
      <c r="L19" s="49"/>
      <c r="M19" s="49"/>
      <c r="N19" s="49"/>
      <c r="O19" s="49"/>
      <c r="P19" s="49"/>
      <c r="Q19" s="49"/>
      <c r="R19" s="49"/>
      <c r="S19" s="47" t="s">
        <v>42</v>
      </c>
      <c r="T19" s="47">
        <v>5059</v>
      </c>
      <c r="U19" s="47" t="s">
        <v>43</v>
      </c>
      <c r="V19" s="47"/>
      <c r="W19" s="47" t="s">
        <v>44</v>
      </c>
      <c r="X19" s="50" t="s">
        <v>44</v>
      </c>
      <c r="Y19" s="48" t="s">
        <v>96</v>
      </c>
      <c r="Z19" s="47" t="s">
        <v>92</v>
      </c>
      <c r="AA19" s="50"/>
    </row>
    <row r="20" s="9" customFormat="1" ht="193" customHeight="1" spans="1:27">
      <c r="A20" s="47">
        <v>11</v>
      </c>
      <c r="B20" s="47" t="s">
        <v>97</v>
      </c>
      <c r="C20" s="47" t="s">
        <v>98</v>
      </c>
      <c r="D20" s="47" t="s">
        <v>34</v>
      </c>
      <c r="E20" s="47" t="s">
        <v>88</v>
      </c>
      <c r="F20" s="47" t="s">
        <v>99</v>
      </c>
      <c r="G20" s="48" t="s">
        <v>100</v>
      </c>
      <c r="H20" s="49">
        <f t="shared" si="2"/>
        <v>5662.5</v>
      </c>
      <c r="I20" s="49">
        <f t="shared" si="3"/>
        <v>5662.5</v>
      </c>
      <c r="J20" s="49">
        <f>18875*0.3</f>
        <v>5662.5</v>
      </c>
      <c r="K20" s="49"/>
      <c r="L20" s="49"/>
      <c r="M20" s="49"/>
      <c r="N20" s="49"/>
      <c r="O20" s="49"/>
      <c r="P20" s="49"/>
      <c r="Q20" s="49"/>
      <c r="R20" s="49"/>
      <c r="S20" s="47" t="s">
        <v>42</v>
      </c>
      <c r="T20" s="47">
        <v>11241</v>
      </c>
      <c r="U20" s="47" t="s">
        <v>43</v>
      </c>
      <c r="V20" s="47"/>
      <c r="W20" s="47" t="s">
        <v>44</v>
      </c>
      <c r="X20" s="50" t="s">
        <v>44</v>
      </c>
      <c r="Y20" s="48" t="s">
        <v>101</v>
      </c>
      <c r="Z20" s="47" t="s">
        <v>92</v>
      </c>
      <c r="AA20" s="50"/>
    </row>
    <row r="21" s="9" customFormat="1" ht="193" customHeight="1" spans="1:27">
      <c r="A21" s="47">
        <v>12</v>
      </c>
      <c r="B21" s="47" t="s">
        <v>102</v>
      </c>
      <c r="C21" s="47" t="s">
        <v>103</v>
      </c>
      <c r="D21" s="47" t="s">
        <v>34</v>
      </c>
      <c r="E21" s="47" t="s">
        <v>88</v>
      </c>
      <c r="F21" s="47" t="s">
        <v>99</v>
      </c>
      <c r="G21" s="48" t="s">
        <v>104</v>
      </c>
      <c r="H21" s="49">
        <f t="shared" si="2"/>
        <v>3697.2</v>
      </c>
      <c r="I21" s="49">
        <f t="shared" si="3"/>
        <v>3697.2</v>
      </c>
      <c r="J21" s="49">
        <f>123240*0.03</f>
        <v>3697.2</v>
      </c>
      <c r="K21" s="49"/>
      <c r="L21" s="49"/>
      <c r="M21" s="49"/>
      <c r="N21" s="49"/>
      <c r="O21" s="49"/>
      <c r="P21" s="49"/>
      <c r="Q21" s="49"/>
      <c r="R21" s="49"/>
      <c r="S21" s="47" t="s">
        <v>42</v>
      </c>
      <c r="T21" s="47">
        <v>19723</v>
      </c>
      <c r="U21" s="47" t="s">
        <v>43</v>
      </c>
      <c r="V21" s="47"/>
      <c r="W21" s="47" t="s">
        <v>44</v>
      </c>
      <c r="X21" s="50" t="s">
        <v>44</v>
      </c>
      <c r="Y21" s="48" t="s">
        <v>105</v>
      </c>
      <c r="Z21" s="47" t="s">
        <v>92</v>
      </c>
      <c r="AA21" s="50"/>
    </row>
    <row r="22" s="9" customFormat="1" ht="149" customHeight="1" spans="1:27">
      <c r="A22" s="47">
        <v>13</v>
      </c>
      <c r="B22" s="47" t="s">
        <v>106</v>
      </c>
      <c r="C22" s="47" t="s">
        <v>107</v>
      </c>
      <c r="D22" s="47" t="s">
        <v>34</v>
      </c>
      <c r="E22" s="47" t="s">
        <v>88</v>
      </c>
      <c r="F22" s="47" t="s">
        <v>108</v>
      </c>
      <c r="G22" s="48" t="s">
        <v>109</v>
      </c>
      <c r="H22" s="49">
        <f t="shared" si="2"/>
        <v>433.41895</v>
      </c>
      <c r="I22" s="49">
        <f t="shared" si="3"/>
        <v>433.41895</v>
      </c>
      <c r="J22" s="49">
        <v>433.41895</v>
      </c>
      <c r="K22" s="49"/>
      <c r="L22" s="49"/>
      <c r="M22" s="49"/>
      <c r="N22" s="49"/>
      <c r="O22" s="49"/>
      <c r="P22" s="49"/>
      <c r="Q22" s="49"/>
      <c r="R22" s="49"/>
      <c r="S22" s="47" t="s">
        <v>42</v>
      </c>
      <c r="T22" s="47">
        <v>2737</v>
      </c>
      <c r="U22" s="47" t="s">
        <v>44</v>
      </c>
      <c r="V22" s="47"/>
      <c r="W22" s="47" t="s">
        <v>43</v>
      </c>
      <c r="X22" s="50" t="s">
        <v>44</v>
      </c>
      <c r="Y22" s="48" t="s">
        <v>110</v>
      </c>
      <c r="Z22" s="47" t="s">
        <v>92</v>
      </c>
      <c r="AA22" s="50"/>
    </row>
    <row r="23" s="9" customFormat="1" ht="70" spans="1:27">
      <c r="A23" s="47">
        <v>14</v>
      </c>
      <c r="B23" s="47" t="s">
        <v>111</v>
      </c>
      <c r="C23" s="47" t="s">
        <v>112</v>
      </c>
      <c r="D23" s="47" t="s">
        <v>34</v>
      </c>
      <c r="E23" s="47" t="s">
        <v>113</v>
      </c>
      <c r="F23" s="47" t="s">
        <v>114</v>
      </c>
      <c r="G23" s="48" t="s">
        <v>115</v>
      </c>
      <c r="H23" s="49">
        <f t="shared" si="2"/>
        <v>1000</v>
      </c>
      <c r="I23" s="49">
        <f t="shared" si="3"/>
        <v>1000</v>
      </c>
      <c r="J23" s="49">
        <v>1000</v>
      </c>
      <c r="K23" s="49"/>
      <c r="L23" s="49"/>
      <c r="M23" s="49"/>
      <c r="N23" s="49"/>
      <c r="O23" s="49"/>
      <c r="P23" s="49"/>
      <c r="Q23" s="49"/>
      <c r="R23" s="49"/>
      <c r="S23" s="47" t="s">
        <v>42</v>
      </c>
      <c r="T23" s="47">
        <v>43163</v>
      </c>
      <c r="U23" s="47" t="s">
        <v>43</v>
      </c>
      <c r="V23" s="47"/>
      <c r="W23" s="47" t="s">
        <v>44</v>
      </c>
      <c r="X23" s="50" t="s">
        <v>44</v>
      </c>
      <c r="Y23" s="48" t="s">
        <v>116</v>
      </c>
      <c r="Z23" s="47" t="s">
        <v>117</v>
      </c>
      <c r="AA23" s="50"/>
    </row>
    <row r="24" s="8" customFormat="1" ht="50" customHeight="1" spans="1:27">
      <c r="A24" s="41" t="s">
        <v>118</v>
      </c>
      <c r="B24" s="41" t="s">
        <v>119</v>
      </c>
      <c r="C24" s="41"/>
      <c r="D24" s="41"/>
      <c r="E24" s="41"/>
      <c r="F24" s="41"/>
      <c r="G24" s="41">
        <v>16</v>
      </c>
      <c r="H24" s="42">
        <f>SUM(H25:H40)</f>
        <v>17890</v>
      </c>
      <c r="I24" s="42">
        <f t="shared" ref="I24:R24" si="4">SUM(I25:I40)</f>
        <v>17890</v>
      </c>
      <c r="J24" s="42">
        <f t="shared" si="4"/>
        <v>6465</v>
      </c>
      <c r="K24" s="42">
        <f t="shared" si="4"/>
        <v>9818.5</v>
      </c>
      <c r="L24" s="42">
        <f t="shared" si="4"/>
        <v>0</v>
      </c>
      <c r="M24" s="42">
        <f t="shared" si="4"/>
        <v>0</v>
      </c>
      <c r="N24" s="42">
        <f t="shared" si="4"/>
        <v>1606.5</v>
      </c>
      <c r="O24" s="42">
        <f t="shared" si="4"/>
        <v>0</v>
      </c>
      <c r="P24" s="42">
        <f t="shared" si="4"/>
        <v>0</v>
      </c>
      <c r="Q24" s="42">
        <f t="shared" si="4"/>
        <v>0</v>
      </c>
      <c r="R24" s="42">
        <f t="shared" si="4"/>
        <v>0</v>
      </c>
      <c r="S24" s="41"/>
      <c r="T24" s="41"/>
      <c r="U24" s="41"/>
      <c r="V24" s="41"/>
      <c r="W24" s="41"/>
      <c r="X24" s="41"/>
      <c r="Y24" s="45"/>
      <c r="Z24" s="41"/>
      <c r="AA24" s="41"/>
    </row>
    <row r="25" s="9" customFormat="1" ht="60" customHeight="1" spans="1:27">
      <c r="A25" s="47">
        <v>15</v>
      </c>
      <c r="B25" s="47" t="s">
        <v>120</v>
      </c>
      <c r="C25" s="47" t="s">
        <v>121</v>
      </c>
      <c r="D25" s="47" t="s">
        <v>34</v>
      </c>
      <c r="E25" s="47" t="s">
        <v>39</v>
      </c>
      <c r="F25" s="47" t="s">
        <v>122</v>
      </c>
      <c r="G25" s="48" t="s">
        <v>123</v>
      </c>
      <c r="H25" s="49">
        <f t="shared" ref="H25:H27" si="5">SUM(I25,Q25,R25)</f>
        <v>1700</v>
      </c>
      <c r="I25" s="49">
        <f>SUM(J25:P25)</f>
        <v>1700</v>
      </c>
      <c r="J25" s="49">
        <v>1360</v>
      </c>
      <c r="K25" s="49"/>
      <c r="L25" s="49"/>
      <c r="M25" s="49"/>
      <c r="N25" s="53">
        <v>340</v>
      </c>
      <c r="O25" s="49"/>
      <c r="P25" s="49"/>
      <c r="Q25" s="49"/>
      <c r="R25" s="49"/>
      <c r="S25" s="47" t="s">
        <v>42</v>
      </c>
      <c r="T25" s="47"/>
      <c r="U25" s="47" t="s">
        <v>44</v>
      </c>
      <c r="V25" s="47"/>
      <c r="W25" s="47" t="s">
        <v>43</v>
      </c>
      <c r="X25" s="50" t="s">
        <v>44</v>
      </c>
      <c r="Y25" s="48" t="s">
        <v>124</v>
      </c>
      <c r="Z25" s="47" t="s">
        <v>125</v>
      </c>
      <c r="AA25" s="50"/>
    </row>
    <row r="26" s="9" customFormat="1" ht="60" customHeight="1" spans="1:27">
      <c r="A26" s="47">
        <v>16</v>
      </c>
      <c r="B26" s="47" t="s">
        <v>126</v>
      </c>
      <c r="C26" s="47" t="s">
        <v>127</v>
      </c>
      <c r="D26" s="47" t="s">
        <v>34</v>
      </c>
      <c r="E26" s="47" t="s">
        <v>39</v>
      </c>
      <c r="F26" s="47" t="s">
        <v>128</v>
      </c>
      <c r="G26" s="48" t="s">
        <v>129</v>
      </c>
      <c r="H26" s="49">
        <f t="shared" si="5"/>
        <v>390</v>
      </c>
      <c r="I26" s="49">
        <f>SUM(J26:P26)</f>
        <v>390</v>
      </c>
      <c r="J26" s="49">
        <v>390</v>
      </c>
      <c r="K26" s="49"/>
      <c r="L26" s="49"/>
      <c r="M26" s="49"/>
      <c r="N26" s="49"/>
      <c r="O26" s="49"/>
      <c r="P26" s="49"/>
      <c r="Q26" s="49"/>
      <c r="R26" s="49"/>
      <c r="S26" s="47" t="s">
        <v>42</v>
      </c>
      <c r="T26" s="47"/>
      <c r="U26" s="47" t="s">
        <v>44</v>
      </c>
      <c r="V26" s="47"/>
      <c r="W26" s="47" t="s">
        <v>43</v>
      </c>
      <c r="X26" s="50" t="s">
        <v>44</v>
      </c>
      <c r="Y26" s="48" t="s">
        <v>130</v>
      </c>
      <c r="Z26" s="47" t="s">
        <v>125</v>
      </c>
      <c r="AA26" s="51"/>
    </row>
    <row r="27" s="9" customFormat="1" ht="60" customHeight="1" spans="1:27">
      <c r="A27" s="47">
        <v>17</v>
      </c>
      <c r="B27" s="47" t="s">
        <v>131</v>
      </c>
      <c r="C27" s="47" t="s">
        <v>132</v>
      </c>
      <c r="D27" s="47" t="s">
        <v>34</v>
      </c>
      <c r="E27" s="47" t="s">
        <v>39</v>
      </c>
      <c r="F27" s="47" t="s">
        <v>133</v>
      </c>
      <c r="G27" s="48" t="s">
        <v>134</v>
      </c>
      <c r="H27" s="49">
        <f t="shared" si="5"/>
        <v>1130</v>
      </c>
      <c r="I27" s="49">
        <f>SUM(J27:P27)</f>
        <v>1130</v>
      </c>
      <c r="J27" s="49">
        <v>1130</v>
      </c>
      <c r="K27" s="49"/>
      <c r="L27" s="49"/>
      <c r="M27" s="49"/>
      <c r="N27" s="49"/>
      <c r="O27" s="49"/>
      <c r="P27" s="49"/>
      <c r="Q27" s="49"/>
      <c r="R27" s="49"/>
      <c r="S27" s="47" t="s">
        <v>42</v>
      </c>
      <c r="T27" s="47"/>
      <c r="U27" s="47" t="s">
        <v>44</v>
      </c>
      <c r="V27" s="47"/>
      <c r="W27" s="47" t="s">
        <v>43</v>
      </c>
      <c r="X27" s="50" t="s">
        <v>44</v>
      </c>
      <c r="Y27" s="48" t="s">
        <v>130</v>
      </c>
      <c r="Z27" s="47" t="s">
        <v>125</v>
      </c>
      <c r="AA27" s="51"/>
    </row>
    <row r="28" s="9" customFormat="1" ht="60" customHeight="1" spans="1:27">
      <c r="A28" s="47">
        <v>18</v>
      </c>
      <c r="B28" s="47" t="s">
        <v>135</v>
      </c>
      <c r="C28" s="47" t="s">
        <v>136</v>
      </c>
      <c r="D28" s="47" t="s">
        <v>34</v>
      </c>
      <c r="E28" s="47" t="s">
        <v>39</v>
      </c>
      <c r="F28" s="47" t="s">
        <v>137</v>
      </c>
      <c r="G28" s="48" t="s">
        <v>138</v>
      </c>
      <c r="H28" s="49">
        <f t="shared" ref="H28:H46" si="6">SUM(I28,Q28,R28)</f>
        <v>390</v>
      </c>
      <c r="I28" s="49">
        <f t="shared" ref="I28:I46" si="7">SUM(J28:P28)</f>
        <v>390</v>
      </c>
      <c r="J28" s="49">
        <v>390</v>
      </c>
      <c r="K28" s="49"/>
      <c r="L28" s="49"/>
      <c r="M28" s="49"/>
      <c r="N28" s="49"/>
      <c r="O28" s="49"/>
      <c r="P28" s="49"/>
      <c r="Q28" s="49"/>
      <c r="R28" s="49"/>
      <c r="S28" s="47" t="s">
        <v>42</v>
      </c>
      <c r="T28" s="47"/>
      <c r="U28" s="47" t="s">
        <v>44</v>
      </c>
      <c r="V28" s="47"/>
      <c r="W28" s="47" t="s">
        <v>43</v>
      </c>
      <c r="X28" s="50" t="s">
        <v>44</v>
      </c>
      <c r="Y28" s="48" t="s">
        <v>139</v>
      </c>
      <c r="Z28" s="47" t="s">
        <v>125</v>
      </c>
      <c r="AA28" s="50"/>
    </row>
    <row r="29" s="9" customFormat="1" ht="60" customHeight="1" spans="1:27">
      <c r="A29" s="47">
        <v>19</v>
      </c>
      <c r="B29" s="47" t="s">
        <v>140</v>
      </c>
      <c r="C29" s="47" t="s">
        <v>141</v>
      </c>
      <c r="D29" s="47" t="s">
        <v>34</v>
      </c>
      <c r="E29" s="47" t="s">
        <v>39</v>
      </c>
      <c r="F29" s="47" t="s">
        <v>142</v>
      </c>
      <c r="G29" s="48" t="s">
        <v>143</v>
      </c>
      <c r="H29" s="49">
        <f t="shared" si="6"/>
        <v>2125</v>
      </c>
      <c r="I29" s="49">
        <f t="shared" si="7"/>
        <v>2125</v>
      </c>
      <c r="J29" s="49">
        <v>1887</v>
      </c>
      <c r="K29" s="49"/>
      <c r="L29" s="49"/>
      <c r="M29" s="49"/>
      <c r="N29" s="53">
        <v>238</v>
      </c>
      <c r="O29" s="49"/>
      <c r="P29" s="49"/>
      <c r="Q29" s="49"/>
      <c r="R29" s="49"/>
      <c r="S29" s="47" t="s">
        <v>42</v>
      </c>
      <c r="T29" s="47"/>
      <c r="U29" s="47" t="s">
        <v>44</v>
      </c>
      <c r="V29" s="47"/>
      <c r="W29" s="47" t="s">
        <v>43</v>
      </c>
      <c r="X29" s="50" t="s">
        <v>44</v>
      </c>
      <c r="Y29" s="48" t="s">
        <v>144</v>
      </c>
      <c r="Z29" s="47" t="s">
        <v>125</v>
      </c>
      <c r="AA29" s="50"/>
    </row>
    <row r="30" s="9" customFormat="1" ht="60" customHeight="1" spans="1:27">
      <c r="A30" s="47">
        <v>20</v>
      </c>
      <c r="B30" s="47" t="s">
        <v>145</v>
      </c>
      <c r="C30" s="47" t="s">
        <v>146</v>
      </c>
      <c r="D30" s="47" t="s">
        <v>34</v>
      </c>
      <c r="E30" s="47" t="s">
        <v>39</v>
      </c>
      <c r="F30" s="47" t="s">
        <v>147</v>
      </c>
      <c r="G30" s="48" t="s">
        <v>148</v>
      </c>
      <c r="H30" s="49">
        <f t="shared" si="6"/>
        <v>340</v>
      </c>
      <c r="I30" s="49">
        <f t="shared" si="7"/>
        <v>340</v>
      </c>
      <c r="J30" s="49"/>
      <c r="K30" s="49"/>
      <c r="L30" s="49"/>
      <c r="M30" s="49"/>
      <c r="N30" s="53">
        <v>340</v>
      </c>
      <c r="O30" s="49"/>
      <c r="P30" s="49"/>
      <c r="Q30" s="49"/>
      <c r="R30" s="49"/>
      <c r="S30" s="47" t="s">
        <v>42</v>
      </c>
      <c r="T30" s="47"/>
      <c r="U30" s="47" t="s">
        <v>44</v>
      </c>
      <c r="V30" s="47"/>
      <c r="W30" s="47" t="s">
        <v>43</v>
      </c>
      <c r="X30" s="50" t="s">
        <v>44</v>
      </c>
      <c r="Y30" s="48" t="s">
        <v>149</v>
      </c>
      <c r="Z30" s="47" t="s">
        <v>125</v>
      </c>
      <c r="AA30" s="50"/>
    </row>
    <row r="31" s="9" customFormat="1" ht="60" customHeight="1" spans="1:27">
      <c r="A31" s="47">
        <v>21</v>
      </c>
      <c r="B31" s="47" t="s">
        <v>150</v>
      </c>
      <c r="C31" s="47" t="s">
        <v>151</v>
      </c>
      <c r="D31" s="47" t="s">
        <v>34</v>
      </c>
      <c r="E31" s="47" t="s">
        <v>39</v>
      </c>
      <c r="F31" s="47" t="s">
        <v>152</v>
      </c>
      <c r="G31" s="48" t="s">
        <v>153</v>
      </c>
      <c r="H31" s="49">
        <f t="shared" si="6"/>
        <v>918</v>
      </c>
      <c r="I31" s="49">
        <f t="shared" si="7"/>
        <v>918</v>
      </c>
      <c r="J31" s="49">
        <f>10.8*85</f>
        <v>918</v>
      </c>
      <c r="K31" s="49"/>
      <c r="L31" s="49"/>
      <c r="M31" s="49"/>
      <c r="N31" s="49"/>
      <c r="O31" s="49"/>
      <c r="P31" s="49"/>
      <c r="Q31" s="49"/>
      <c r="R31" s="49"/>
      <c r="S31" s="47" t="s">
        <v>42</v>
      </c>
      <c r="T31" s="47"/>
      <c r="U31" s="47" t="s">
        <v>44</v>
      </c>
      <c r="V31" s="47"/>
      <c r="W31" s="47" t="s">
        <v>43</v>
      </c>
      <c r="X31" s="50" t="s">
        <v>44</v>
      </c>
      <c r="Y31" s="48" t="s">
        <v>154</v>
      </c>
      <c r="Z31" s="47" t="s">
        <v>125</v>
      </c>
      <c r="AA31" s="50"/>
    </row>
    <row r="32" s="9" customFormat="1" ht="60" customHeight="1" spans="1:27">
      <c r="A32" s="47">
        <v>22</v>
      </c>
      <c r="B32" s="47" t="s">
        <v>155</v>
      </c>
      <c r="C32" s="47" t="s">
        <v>156</v>
      </c>
      <c r="D32" s="47" t="s">
        <v>34</v>
      </c>
      <c r="E32" s="47" t="s">
        <v>39</v>
      </c>
      <c r="F32" s="47" t="s">
        <v>157</v>
      </c>
      <c r="G32" s="48" t="s">
        <v>129</v>
      </c>
      <c r="H32" s="49">
        <f t="shared" si="6"/>
        <v>390</v>
      </c>
      <c r="I32" s="49">
        <f t="shared" si="7"/>
        <v>390</v>
      </c>
      <c r="J32" s="49">
        <v>390</v>
      </c>
      <c r="K32" s="49"/>
      <c r="L32" s="49"/>
      <c r="M32" s="49"/>
      <c r="N32" s="49"/>
      <c r="O32" s="49"/>
      <c r="P32" s="49"/>
      <c r="Q32" s="49"/>
      <c r="R32" s="49"/>
      <c r="S32" s="47" t="s">
        <v>42</v>
      </c>
      <c r="T32" s="47"/>
      <c r="U32" s="47" t="s">
        <v>44</v>
      </c>
      <c r="V32" s="47"/>
      <c r="W32" s="47" t="s">
        <v>43</v>
      </c>
      <c r="X32" s="50" t="s">
        <v>44</v>
      </c>
      <c r="Y32" s="48" t="s">
        <v>158</v>
      </c>
      <c r="Z32" s="47" t="s">
        <v>125</v>
      </c>
      <c r="AA32" s="50"/>
    </row>
    <row r="33" s="9" customFormat="1" ht="60" customHeight="1" spans="1:27">
      <c r="A33" s="47">
        <v>23</v>
      </c>
      <c r="B33" s="47" t="s">
        <v>159</v>
      </c>
      <c r="C33" s="47" t="s">
        <v>160</v>
      </c>
      <c r="D33" s="47" t="s">
        <v>34</v>
      </c>
      <c r="E33" s="47" t="s">
        <v>39</v>
      </c>
      <c r="F33" s="47" t="s">
        <v>161</v>
      </c>
      <c r="G33" s="48" t="s">
        <v>162</v>
      </c>
      <c r="H33" s="49">
        <f t="shared" si="6"/>
        <v>560</v>
      </c>
      <c r="I33" s="49">
        <f t="shared" si="7"/>
        <v>560</v>
      </c>
      <c r="J33" s="49"/>
      <c r="K33" s="49">
        <v>560</v>
      </c>
      <c r="L33" s="49"/>
      <c r="M33" s="49"/>
      <c r="N33" s="49"/>
      <c r="O33" s="49"/>
      <c r="P33" s="49"/>
      <c r="Q33" s="49"/>
      <c r="R33" s="49"/>
      <c r="S33" s="47" t="s">
        <v>42</v>
      </c>
      <c r="T33" s="47"/>
      <c r="U33" s="47" t="s">
        <v>44</v>
      </c>
      <c r="V33" s="47"/>
      <c r="W33" s="47" t="s">
        <v>43</v>
      </c>
      <c r="X33" s="50" t="s">
        <v>44</v>
      </c>
      <c r="Y33" s="48" t="s">
        <v>163</v>
      </c>
      <c r="Z33" s="47" t="s">
        <v>125</v>
      </c>
      <c r="AA33" s="50"/>
    </row>
    <row r="34" s="9" customFormat="1" ht="60" customHeight="1" spans="1:27">
      <c r="A34" s="47">
        <v>24</v>
      </c>
      <c r="B34" s="47" t="s">
        <v>164</v>
      </c>
      <c r="C34" s="47" t="s">
        <v>165</v>
      </c>
      <c r="D34" s="47" t="s">
        <v>166</v>
      </c>
      <c r="E34" s="47" t="s">
        <v>39</v>
      </c>
      <c r="F34" s="47" t="s">
        <v>167</v>
      </c>
      <c r="G34" s="48" t="s">
        <v>168</v>
      </c>
      <c r="H34" s="49">
        <f t="shared" si="6"/>
        <v>1540</v>
      </c>
      <c r="I34" s="49">
        <f t="shared" si="7"/>
        <v>1540</v>
      </c>
      <c r="J34" s="49"/>
      <c r="K34" s="49">
        <v>851.5</v>
      </c>
      <c r="L34" s="49"/>
      <c r="M34" s="49"/>
      <c r="N34" s="53">
        <v>688.5</v>
      </c>
      <c r="O34" s="49"/>
      <c r="P34" s="49"/>
      <c r="Q34" s="49"/>
      <c r="R34" s="49"/>
      <c r="S34" s="47" t="s">
        <v>42</v>
      </c>
      <c r="T34" s="47"/>
      <c r="U34" s="47" t="s">
        <v>44</v>
      </c>
      <c r="V34" s="47"/>
      <c r="W34" s="47" t="s">
        <v>43</v>
      </c>
      <c r="X34" s="50" t="s">
        <v>44</v>
      </c>
      <c r="Y34" s="48" t="s">
        <v>169</v>
      </c>
      <c r="Z34" s="47" t="s">
        <v>125</v>
      </c>
      <c r="AA34" s="50"/>
    </row>
    <row r="35" s="9" customFormat="1" ht="60" customHeight="1" spans="1:27">
      <c r="A35" s="47">
        <v>25</v>
      </c>
      <c r="B35" s="47" t="s">
        <v>170</v>
      </c>
      <c r="C35" s="47" t="s">
        <v>171</v>
      </c>
      <c r="D35" s="47" t="s">
        <v>34</v>
      </c>
      <c r="E35" s="47" t="s">
        <v>39</v>
      </c>
      <c r="F35" s="47" t="s">
        <v>172</v>
      </c>
      <c r="G35" s="48" t="s">
        <v>173</v>
      </c>
      <c r="H35" s="49">
        <f t="shared" si="6"/>
        <v>730</v>
      </c>
      <c r="I35" s="49">
        <f t="shared" si="7"/>
        <v>730</v>
      </c>
      <c r="J35" s="49"/>
      <c r="K35" s="49">
        <v>730</v>
      </c>
      <c r="L35" s="49"/>
      <c r="M35" s="49"/>
      <c r="N35" s="49"/>
      <c r="O35" s="49"/>
      <c r="P35" s="49"/>
      <c r="Q35" s="49"/>
      <c r="R35" s="49"/>
      <c r="S35" s="47" t="s">
        <v>42</v>
      </c>
      <c r="T35" s="47"/>
      <c r="U35" s="47" t="s">
        <v>44</v>
      </c>
      <c r="V35" s="47"/>
      <c r="W35" s="47" t="s">
        <v>43</v>
      </c>
      <c r="X35" s="50" t="s">
        <v>44</v>
      </c>
      <c r="Y35" s="48" t="s">
        <v>174</v>
      </c>
      <c r="Z35" s="47" t="s">
        <v>125</v>
      </c>
      <c r="AA35" s="50"/>
    </row>
    <row r="36" s="9" customFormat="1" ht="60" customHeight="1" spans="1:27">
      <c r="A36" s="47">
        <v>26</v>
      </c>
      <c r="B36" s="47" t="s">
        <v>175</v>
      </c>
      <c r="C36" s="47" t="s">
        <v>176</v>
      </c>
      <c r="D36" s="47" t="s">
        <v>34</v>
      </c>
      <c r="E36" s="47" t="s">
        <v>39</v>
      </c>
      <c r="F36" s="47" t="s">
        <v>177</v>
      </c>
      <c r="G36" s="48" t="s">
        <v>178</v>
      </c>
      <c r="H36" s="49">
        <f t="shared" si="6"/>
        <v>527</v>
      </c>
      <c r="I36" s="49">
        <f t="shared" si="7"/>
        <v>527</v>
      </c>
      <c r="J36" s="49"/>
      <c r="K36" s="49">
        <f>6.2*85</f>
        <v>527</v>
      </c>
      <c r="L36" s="49"/>
      <c r="M36" s="49"/>
      <c r="N36" s="49"/>
      <c r="O36" s="49"/>
      <c r="P36" s="49"/>
      <c r="Q36" s="49"/>
      <c r="R36" s="49"/>
      <c r="S36" s="47" t="s">
        <v>42</v>
      </c>
      <c r="T36" s="47"/>
      <c r="U36" s="47" t="s">
        <v>44</v>
      </c>
      <c r="V36" s="47"/>
      <c r="W36" s="47" t="s">
        <v>43</v>
      </c>
      <c r="X36" s="50" t="s">
        <v>44</v>
      </c>
      <c r="Y36" s="48" t="s">
        <v>179</v>
      </c>
      <c r="Z36" s="47" t="s">
        <v>125</v>
      </c>
      <c r="AA36" s="50"/>
    </row>
    <row r="37" s="9" customFormat="1" ht="60" customHeight="1" spans="1:27">
      <c r="A37" s="47">
        <v>27</v>
      </c>
      <c r="B37" s="47" t="s">
        <v>180</v>
      </c>
      <c r="C37" s="47" t="s">
        <v>181</v>
      </c>
      <c r="D37" s="47" t="s">
        <v>34</v>
      </c>
      <c r="E37" s="47" t="s">
        <v>39</v>
      </c>
      <c r="F37" s="47" t="s">
        <v>182</v>
      </c>
      <c r="G37" s="48" t="s">
        <v>183</v>
      </c>
      <c r="H37" s="49">
        <f t="shared" si="6"/>
        <v>1785</v>
      </c>
      <c r="I37" s="49">
        <f t="shared" si="7"/>
        <v>1785</v>
      </c>
      <c r="J37" s="49"/>
      <c r="K37" s="49">
        <f>21*85</f>
        <v>1785</v>
      </c>
      <c r="L37" s="49"/>
      <c r="M37" s="49"/>
      <c r="N37" s="49"/>
      <c r="O37" s="49"/>
      <c r="P37" s="49"/>
      <c r="Q37" s="49"/>
      <c r="R37" s="49"/>
      <c r="S37" s="47" t="s">
        <v>42</v>
      </c>
      <c r="T37" s="47"/>
      <c r="U37" s="47" t="s">
        <v>44</v>
      </c>
      <c r="V37" s="47"/>
      <c r="W37" s="47" t="s">
        <v>43</v>
      </c>
      <c r="X37" s="50" t="s">
        <v>44</v>
      </c>
      <c r="Y37" s="48" t="s">
        <v>184</v>
      </c>
      <c r="Z37" s="47" t="s">
        <v>125</v>
      </c>
      <c r="AA37" s="50"/>
    </row>
    <row r="38" s="9" customFormat="1" ht="60" customHeight="1" spans="1:27">
      <c r="A38" s="47">
        <v>28</v>
      </c>
      <c r="B38" s="47" t="s">
        <v>185</v>
      </c>
      <c r="C38" s="47" t="s">
        <v>186</v>
      </c>
      <c r="D38" s="47" t="s">
        <v>34</v>
      </c>
      <c r="E38" s="47" t="s">
        <v>39</v>
      </c>
      <c r="F38" s="47" t="s">
        <v>187</v>
      </c>
      <c r="G38" s="48" t="s">
        <v>188</v>
      </c>
      <c r="H38" s="49">
        <f t="shared" si="6"/>
        <v>2975</v>
      </c>
      <c r="I38" s="49">
        <f t="shared" si="7"/>
        <v>2975</v>
      </c>
      <c r="J38" s="49"/>
      <c r="K38" s="49">
        <v>2975</v>
      </c>
      <c r="L38" s="49"/>
      <c r="M38" s="49"/>
      <c r="N38" s="49"/>
      <c r="O38" s="49"/>
      <c r="P38" s="49"/>
      <c r="Q38" s="49"/>
      <c r="R38" s="49"/>
      <c r="S38" s="47" t="s">
        <v>42</v>
      </c>
      <c r="T38" s="47"/>
      <c r="U38" s="47" t="s">
        <v>44</v>
      </c>
      <c r="V38" s="47"/>
      <c r="W38" s="47" t="s">
        <v>43</v>
      </c>
      <c r="X38" s="50" t="s">
        <v>44</v>
      </c>
      <c r="Y38" s="48" t="s">
        <v>189</v>
      </c>
      <c r="Z38" s="47" t="s">
        <v>125</v>
      </c>
      <c r="AA38" s="50"/>
    </row>
    <row r="39" s="9" customFormat="1" ht="60" customHeight="1" spans="1:27">
      <c r="A39" s="47">
        <v>29</v>
      </c>
      <c r="B39" s="47" t="s">
        <v>190</v>
      </c>
      <c r="C39" s="47" t="s">
        <v>191</v>
      </c>
      <c r="D39" s="47" t="s">
        <v>34</v>
      </c>
      <c r="E39" s="47" t="s">
        <v>39</v>
      </c>
      <c r="F39" s="47" t="s">
        <v>192</v>
      </c>
      <c r="G39" s="48" t="s">
        <v>193</v>
      </c>
      <c r="H39" s="49">
        <f t="shared" si="6"/>
        <v>390</v>
      </c>
      <c r="I39" s="49">
        <f t="shared" si="7"/>
        <v>390</v>
      </c>
      <c r="J39" s="49"/>
      <c r="K39" s="49">
        <v>390</v>
      </c>
      <c r="L39" s="49"/>
      <c r="M39" s="49"/>
      <c r="N39" s="49"/>
      <c r="O39" s="49"/>
      <c r="P39" s="49"/>
      <c r="Q39" s="49"/>
      <c r="R39" s="49"/>
      <c r="S39" s="47" t="s">
        <v>42</v>
      </c>
      <c r="T39" s="47"/>
      <c r="U39" s="47" t="s">
        <v>44</v>
      </c>
      <c r="V39" s="47"/>
      <c r="W39" s="47" t="s">
        <v>43</v>
      </c>
      <c r="X39" s="50" t="s">
        <v>44</v>
      </c>
      <c r="Y39" s="54" t="s">
        <v>194</v>
      </c>
      <c r="Z39" s="47" t="s">
        <v>125</v>
      </c>
      <c r="AA39" s="50"/>
    </row>
    <row r="40" s="9" customFormat="1" ht="60" customHeight="1" spans="1:27">
      <c r="A40" s="47">
        <v>30</v>
      </c>
      <c r="B40" s="47" t="s">
        <v>195</v>
      </c>
      <c r="C40" s="47" t="s">
        <v>196</v>
      </c>
      <c r="D40" s="47" t="s">
        <v>34</v>
      </c>
      <c r="E40" s="47" t="s">
        <v>39</v>
      </c>
      <c r="F40" s="47" t="s">
        <v>197</v>
      </c>
      <c r="G40" s="48" t="s">
        <v>198</v>
      </c>
      <c r="H40" s="49">
        <f t="shared" si="6"/>
        <v>2000</v>
      </c>
      <c r="I40" s="49">
        <f t="shared" si="7"/>
        <v>2000</v>
      </c>
      <c r="J40" s="49"/>
      <c r="K40" s="49">
        <v>2000</v>
      </c>
      <c r="L40" s="49"/>
      <c r="M40" s="49"/>
      <c r="N40" s="49"/>
      <c r="O40" s="49"/>
      <c r="P40" s="49"/>
      <c r="Q40" s="49"/>
      <c r="R40" s="49"/>
      <c r="S40" s="47" t="s">
        <v>42</v>
      </c>
      <c r="T40" s="47"/>
      <c r="U40" s="47" t="s">
        <v>44</v>
      </c>
      <c r="V40" s="47"/>
      <c r="W40" s="47" t="s">
        <v>43</v>
      </c>
      <c r="X40" s="50" t="s">
        <v>44</v>
      </c>
      <c r="Y40" s="54" t="s">
        <v>199</v>
      </c>
      <c r="Z40" s="47" t="s">
        <v>125</v>
      </c>
      <c r="AA40" s="50"/>
    </row>
    <row r="41" s="8" customFormat="1" ht="50" customHeight="1" spans="1:27">
      <c r="A41" s="41" t="s">
        <v>200</v>
      </c>
      <c r="B41" s="41" t="s">
        <v>201</v>
      </c>
      <c r="C41" s="41"/>
      <c r="D41" s="41"/>
      <c r="E41" s="41"/>
      <c r="F41" s="41"/>
      <c r="G41" s="41">
        <v>5</v>
      </c>
      <c r="H41" s="42">
        <f t="shared" si="6"/>
        <v>3080</v>
      </c>
      <c r="I41" s="42">
        <f t="shared" si="7"/>
        <v>3080</v>
      </c>
      <c r="J41" s="42">
        <f>SUM(J42:J46)</f>
        <v>3080</v>
      </c>
      <c r="K41" s="42"/>
      <c r="L41" s="42">
        <f>SUM(L42:L46)</f>
        <v>0</v>
      </c>
      <c r="M41" s="42"/>
      <c r="N41" s="42">
        <f>SUM(N42:N46)</f>
        <v>0</v>
      </c>
      <c r="O41" s="42">
        <f>SUM(O42:O46)</f>
        <v>0</v>
      </c>
      <c r="P41" s="42">
        <f>SUM(P42:P45)</f>
        <v>0</v>
      </c>
      <c r="Q41" s="42">
        <f>SUM(Q42:Q45)</f>
        <v>0</v>
      </c>
      <c r="R41" s="42">
        <f>SUM(R42:R45)</f>
        <v>0</v>
      </c>
      <c r="S41" s="41"/>
      <c r="T41" s="41"/>
      <c r="U41" s="41"/>
      <c r="V41" s="41"/>
      <c r="W41" s="41"/>
      <c r="X41" s="41"/>
      <c r="Y41" s="45"/>
      <c r="Z41" s="41"/>
      <c r="AA41" s="41"/>
    </row>
    <row r="42" s="9" customFormat="1" ht="66" customHeight="1" spans="1:27">
      <c r="A42" s="47">
        <v>31</v>
      </c>
      <c r="B42" s="47" t="s">
        <v>202</v>
      </c>
      <c r="C42" s="47" t="s">
        <v>203</v>
      </c>
      <c r="D42" s="47" t="s">
        <v>166</v>
      </c>
      <c r="E42" s="47" t="s">
        <v>39</v>
      </c>
      <c r="F42" s="47" t="s">
        <v>204</v>
      </c>
      <c r="G42" s="48" t="s">
        <v>205</v>
      </c>
      <c r="H42" s="49">
        <f t="shared" si="6"/>
        <v>340</v>
      </c>
      <c r="I42" s="49">
        <f t="shared" si="7"/>
        <v>340</v>
      </c>
      <c r="J42" s="49">
        <v>340</v>
      </c>
      <c r="K42" s="49"/>
      <c r="L42" s="49"/>
      <c r="M42" s="49"/>
      <c r="N42" s="49"/>
      <c r="O42" s="49"/>
      <c r="P42" s="49"/>
      <c r="Q42" s="49"/>
      <c r="R42" s="49"/>
      <c r="S42" s="47" t="s">
        <v>42</v>
      </c>
      <c r="T42" s="47"/>
      <c r="U42" s="47" t="s">
        <v>44</v>
      </c>
      <c r="V42" s="47"/>
      <c r="W42" s="47" t="s">
        <v>43</v>
      </c>
      <c r="X42" s="50" t="s">
        <v>44</v>
      </c>
      <c r="Y42" s="48" t="s">
        <v>206</v>
      </c>
      <c r="Z42" s="47" t="s">
        <v>125</v>
      </c>
      <c r="AA42" s="50"/>
    </row>
    <row r="43" s="9" customFormat="1" ht="66" customHeight="1" spans="1:27">
      <c r="A43" s="47">
        <v>32</v>
      </c>
      <c r="B43" s="47" t="s">
        <v>207</v>
      </c>
      <c r="C43" s="47" t="s">
        <v>208</v>
      </c>
      <c r="D43" s="47" t="s">
        <v>34</v>
      </c>
      <c r="E43" s="47" t="s">
        <v>39</v>
      </c>
      <c r="F43" s="47" t="s">
        <v>209</v>
      </c>
      <c r="G43" s="48" t="s">
        <v>210</v>
      </c>
      <c r="H43" s="49">
        <f t="shared" si="6"/>
        <v>800</v>
      </c>
      <c r="I43" s="49">
        <f t="shared" si="7"/>
        <v>800</v>
      </c>
      <c r="J43" s="49">
        <v>800</v>
      </c>
      <c r="K43" s="49"/>
      <c r="L43" s="49"/>
      <c r="M43" s="49"/>
      <c r="N43" s="49"/>
      <c r="O43" s="49"/>
      <c r="P43" s="49"/>
      <c r="Q43" s="49"/>
      <c r="R43" s="49"/>
      <c r="S43" s="47" t="s">
        <v>42</v>
      </c>
      <c r="T43" s="47"/>
      <c r="U43" s="47" t="s">
        <v>44</v>
      </c>
      <c r="V43" s="47"/>
      <c r="W43" s="47" t="s">
        <v>43</v>
      </c>
      <c r="X43" s="50" t="s">
        <v>44</v>
      </c>
      <c r="Y43" s="48" t="s">
        <v>206</v>
      </c>
      <c r="Z43" s="47" t="s">
        <v>125</v>
      </c>
      <c r="AA43" s="50"/>
    </row>
    <row r="44" s="9" customFormat="1" ht="66" customHeight="1" spans="1:27">
      <c r="A44" s="47">
        <v>33</v>
      </c>
      <c r="B44" s="47" t="s">
        <v>211</v>
      </c>
      <c r="C44" s="47" t="s">
        <v>212</v>
      </c>
      <c r="D44" s="47" t="s">
        <v>34</v>
      </c>
      <c r="E44" s="47" t="s">
        <v>39</v>
      </c>
      <c r="F44" s="47" t="s">
        <v>213</v>
      </c>
      <c r="G44" s="48" t="s">
        <v>214</v>
      </c>
      <c r="H44" s="49">
        <f t="shared" si="6"/>
        <v>650</v>
      </c>
      <c r="I44" s="49">
        <f t="shared" si="7"/>
        <v>650</v>
      </c>
      <c r="J44" s="49">
        <v>650</v>
      </c>
      <c r="K44" s="49"/>
      <c r="L44" s="49"/>
      <c r="M44" s="49"/>
      <c r="N44" s="49"/>
      <c r="O44" s="49"/>
      <c r="P44" s="49"/>
      <c r="Q44" s="49"/>
      <c r="R44" s="49"/>
      <c r="S44" s="47" t="s">
        <v>42</v>
      </c>
      <c r="T44" s="47"/>
      <c r="U44" s="47" t="s">
        <v>44</v>
      </c>
      <c r="V44" s="47"/>
      <c r="W44" s="47" t="s">
        <v>43</v>
      </c>
      <c r="X44" s="50" t="s">
        <v>44</v>
      </c>
      <c r="Y44" s="54" t="s">
        <v>215</v>
      </c>
      <c r="Z44" s="47" t="s">
        <v>125</v>
      </c>
      <c r="AA44" s="50"/>
    </row>
    <row r="45" s="9" customFormat="1" ht="66" customHeight="1" spans="1:27">
      <c r="A45" s="47">
        <v>34</v>
      </c>
      <c r="B45" s="47" t="s">
        <v>216</v>
      </c>
      <c r="C45" s="47" t="s">
        <v>217</v>
      </c>
      <c r="D45" s="47" t="s">
        <v>34</v>
      </c>
      <c r="E45" s="47" t="s">
        <v>39</v>
      </c>
      <c r="F45" s="47" t="s">
        <v>218</v>
      </c>
      <c r="G45" s="48" t="s">
        <v>219</v>
      </c>
      <c r="H45" s="49">
        <f t="shared" si="6"/>
        <v>900</v>
      </c>
      <c r="I45" s="49">
        <f t="shared" si="7"/>
        <v>900</v>
      </c>
      <c r="J45" s="49">
        <v>900</v>
      </c>
      <c r="K45" s="49"/>
      <c r="L45" s="49"/>
      <c r="M45" s="49"/>
      <c r="N45" s="49"/>
      <c r="O45" s="49"/>
      <c r="P45" s="49"/>
      <c r="Q45" s="49"/>
      <c r="R45" s="49"/>
      <c r="S45" s="47" t="s">
        <v>42</v>
      </c>
      <c r="T45" s="47"/>
      <c r="U45" s="47" t="s">
        <v>44</v>
      </c>
      <c r="V45" s="47"/>
      <c r="W45" s="47" t="s">
        <v>43</v>
      </c>
      <c r="X45" s="50" t="s">
        <v>44</v>
      </c>
      <c r="Y45" s="48" t="s">
        <v>220</v>
      </c>
      <c r="Z45" s="47" t="s">
        <v>125</v>
      </c>
      <c r="AA45" s="50"/>
    </row>
    <row r="46" s="10" customFormat="1" ht="66" customHeight="1" spans="1:27">
      <c r="A46" s="47">
        <v>35</v>
      </c>
      <c r="B46" s="47" t="s">
        <v>221</v>
      </c>
      <c r="C46" s="47" t="s">
        <v>222</v>
      </c>
      <c r="D46" s="47" t="s">
        <v>34</v>
      </c>
      <c r="E46" s="47" t="s">
        <v>39</v>
      </c>
      <c r="F46" s="47" t="s">
        <v>223</v>
      </c>
      <c r="G46" s="48" t="s">
        <v>224</v>
      </c>
      <c r="H46" s="49">
        <f t="shared" si="6"/>
        <v>390</v>
      </c>
      <c r="I46" s="49">
        <f t="shared" si="7"/>
        <v>390</v>
      </c>
      <c r="J46" s="49">
        <v>390</v>
      </c>
      <c r="K46" s="49"/>
      <c r="L46" s="49"/>
      <c r="M46" s="49"/>
      <c r="N46" s="49"/>
      <c r="O46" s="49"/>
      <c r="P46" s="49"/>
      <c r="Q46" s="49"/>
      <c r="R46" s="49"/>
      <c r="S46" s="47" t="s">
        <v>42</v>
      </c>
      <c r="T46" s="47"/>
      <c r="U46" s="47" t="s">
        <v>44</v>
      </c>
      <c r="V46" s="47"/>
      <c r="W46" s="47" t="s">
        <v>43</v>
      </c>
      <c r="X46" s="50" t="s">
        <v>44</v>
      </c>
      <c r="Y46" s="48" t="s">
        <v>206</v>
      </c>
      <c r="Z46" s="47" t="s">
        <v>125</v>
      </c>
      <c r="AA46" s="50"/>
    </row>
    <row r="47" s="8" customFormat="1" ht="50" customHeight="1" spans="1:27">
      <c r="A47" s="41" t="s">
        <v>225</v>
      </c>
      <c r="B47" s="41" t="s">
        <v>226</v>
      </c>
      <c r="C47" s="41"/>
      <c r="D47" s="41"/>
      <c r="E47" s="41"/>
      <c r="F47" s="41"/>
      <c r="G47" s="41">
        <v>13</v>
      </c>
      <c r="H47" s="42">
        <f>SUM(H48:H60)</f>
        <v>6141.4</v>
      </c>
      <c r="I47" s="42">
        <f t="shared" ref="I47:R47" si="8">SUM(I48:I60)</f>
        <v>6141.4</v>
      </c>
      <c r="J47" s="42">
        <f t="shared" si="8"/>
        <v>6041.4</v>
      </c>
      <c r="K47" s="42">
        <f t="shared" si="8"/>
        <v>0</v>
      </c>
      <c r="L47" s="42">
        <f t="shared" si="8"/>
        <v>0</v>
      </c>
      <c r="M47" s="42">
        <f t="shared" si="8"/>
        <v>0</v>
      </c>
      <c r="N47" s="42">
        <f t="shared" si="8"/>
        <v>0</v>
      </c>
      <c r="O47" s="42">
        <f t="shared" si="8"/>
        <v>100</v>
      </c>
      <c r="P47" s="42">
        <f t="shared" si="8"/>
        <v>0</v>
      </c>
      <c r="Q47" s="42">
        <f t="shared" si="8"/>
        <v>0</v>
      </c>
      <c r="R47" s="42">
        <f t="shared" si="8"/>
        <v>0</v>
      </c>
      <c r="S47" s="41"/>
      <c r="T47" s="41"/>
      <c r="U47" s="41"/>
      <c r="V47" s="41"/>
      <c r="W47" s="41"/>
      <c r="X47" s="41"/>
      <c r="Y47" s="45"/>
      <c r="Z47" s="41"/>
      <c r="AA47" s="41"/>
    </row>
    <row r="48" s="9" customFormat="1" ht="70" customHeight="1" spans="1:27">
      <c r="A48" s="47">
        <v>36</v>
      </c>
      <c r="B48" s="47" t="s">
        <v>227</v>
      </c>
      <c r="C48" s="47" t="s">
        <v>228</v>
      </c>
      <c r="D48" s="47" t="s">
        <v>34</v>
      </c>
      <c r="E48" s="47" t="s">
        <v>39</v>
      </c>
      <c r="F48" s="47" t="s">
        <v>229</v>
      </c>
      <c r="G48" s="48" t="s">
        <v>230</v>
      </c>
      <c r="H48" s="49">
        <f t="shared" ref="H48:H60" si="9">SUM(I48,Q48,R48)</f>
        <v>24</v>
      </c>
      <c r="I48" s="49">
        <f>SUM(J48:Q48)</f>
        <v>24</v>
      </c>
      <c r="J48" s="49">
        <v>24</v>
      </c>
      <c r="K48" s="49"/>
      <c r="L48" s="49"/>
      <c r="M48" s="49"/>
      <c r="N48" s="49"/>
      <c r="O48" s="49"/>
      <c r="P48" s="47"/>
      <c r="Q48" s="47"/>
      <c r="R48" s="47"/>
      <c r="S48" s="47" t="s">
        <v>42</v>
      </c>
      <c r="T48" s="47"/>
      <c r="U48" s="47" t="s">
        <v>43</v>
      </c>
      <c r="V48" s="51"/>
      <c r="W48" s="51" t="s">
        <v>44</v>
      </c>
      <c r="X48" s="52" t="s">
        <v>44</v>
      </c>
      <c r="Y48" s="48" t="s">
        <v>231</v>
      </c>
      <c r="Z48" s="47" t="s">
        <v>46</v>
      </c>
      <c r="AA48" s="50"/>
    </row>
    <row r="49" s="9" customFormat="1" ht="150" customHeight="1" spans="1:27">
      <c r="A49" s="47">
        <v>37</v>
      </c>
      <c r="B49" s="47" t="s">
        <v>232</v>
      </c>
      <c r="C49" s="47" t="s">
        <v>233</v>
      </c>
      <c r="D49" s="47" t="s">
        <v>34</v>
      </c>
      <c r="E49" s="47" t="s">
        <v>39</v>
      </c>
      <c r="F49" s="47" t="s">
        <v>234</v>
      </c>
      <c r="G49" s="48" t="s">
        <v>235</v>
      </c>
      <c r="H49" s="49">
        <f t="shared" si="9"/>
        <v>170.4</v>
      </c>
      <c r="I49" s="49">
        <f>SUM(J49:Q49)</f>
        <v>170.4</v>
      </c>
      <c r="J49" s="49">
        <v>170.4</v>
      </c>
      <c r="K49" s="49"/>
      <c r="L49" s="49"/>
      <c r="M49" s="49"/>
      <c r="N49" s="49"/>
      <c r="O49" s="49"/>
      <c r="P49" s="47"/>
      <c r="Q49" s="47"/>
      <c r="R49" s="47"/>
      <c r="S49" s="47" t="s">
        <v>42</v>
      </c>
      <c r="T49" s="47"/>
      <c r="U49" s="47" t="s">
        <v>43</v>
      </c>
      <c r="V49" s="51"/>
      <c r="W49" s="51" t="s">
        <v>44</v>
      </c>
      <c r="X49" s="52" t="s">
        <v>44</v>
      </c>
      <c r="Y49" s="48" t="s">
        <v>236</v>
      </c>
      <c r="Z49" s="47" t="s">
        <v>46</v>
      </c>
      <c r="AA49" s="50"/>
    </row>
    <row r="50" s="9" customFormat="1" ht="121" customHeight="1" spans="1:27">
      <c r="A50" s="47">
        <v>38</v>
      </c>
      <c r="B50" s="47" t="s">
        <v>237</v>
      </c>
      <c r="C50" s="47" t="s">
        <v>238</v>
      </c>
      <c r="D50" s="47" t="s">
        <v>34</v>
      </c>
      <c r="E50" s="47" t="s">
        <v>39</v>
      </c>
      <c r="F50" s="47" t="s">
        <v>239</v>
      </c>
      <c r="G50" s="48" t="s">
        <v>240</v>
      </c>
      <c r="H50" s="49">
        <f t="shared" si="9"/>
        <v>30</v>
      </c>
      <c r="I50" s="49">
        <f>SUM(J50:Q50)</f>
        <v>30</v>
      </c>
      <c r="J50" s="49">
        <v>30</v>
      </c>
      <c r="K50" s="49"/>
      <c r="L50" s="49"/>
      <c r="M50" s="49"/>
      <c r="N50" s="49"/>
      <c r="O50" s="49"/>
      <c r="P50" s="47"/>
      <c r="Q50" s="47"/>
      <c r="R50" s="47"/>
      <c r="S50" s="47" t="s">
        <v>42</v>
      </c>
      <c r="T50" s="47"/>
      <c r="U50" s="47" t="s">
        <v>43</v>
      </c>
      <c r="V50" s="51"/>
      <c r="W50" s="51" t="s">
        <v>44</v>
      </c>
      <c r="X50" s="52" t="s">
        <v>44</v>
      </c>
      <c r="Y50" s="48" t="s">
        <v>241</v>
      </c>
      <c r="Z50" s="47" t="s">
        <v>46</v>
      </c>
      <c r="AA50" s="50"/>
    </row>
    <row r="51" s="9" customFormat="1" ht="114" customHeight="1" spans="1:27">
      <c r="A51" s="47">
        <v>39</v>
      </c>
      <c r="B51" s="47" t="s">
        <v>242</v>
      </c>
      <c r="C51" s="47" t="s">
        <v>243</v>
      </c>
      <c r="D51" s="47" t="s">
        <v>34</v>
      </c>
      <c r="E51" s="47" t="s">
        <v>39</v>
      </c>
      <c r="F51" s="47" t="s">
        <v>244</v>
      </c>
      <c r="G51" s="48" t="s">
        <v>245</v>
      </c>
      <c r="H51" s="49">
        <f t="shared" si="9"/>
        <v>304</v>
      </c>
      <c r="I51" s="49">
        <f>SUM(J51:Q51)</f>
        <v>304</v>
      </c>
      <c r="J51" s="49">
        <v>304</v>
      </c>
      <c r="K51" s="49"/>
      <c r="L51" s="49"/>
      <c r="M51" s="49"/>
      <c r="N51" s="49"/>
      <c r="O51" s="49"/>
      <c r="P51" s="47"/>
      <c r="Q51" s="47"/>
      <c r="R51" s="47"/>
      <c r="S51" s="47" t="s">
        <v>42</v>
      </c>
      <c r="T51" s="47"/>
      <c r="U51" s="47" t="s">
        <v>43</v>
      </c>
      <c r="V51" s="51"/>
      <c r="W51" s="51" t="s">
        <v>44</v>
      </c>
      <c r="X51" s="52" t="s">
        <v>44</v>
      </c>
      <c r="Y51" s="48" t="s">
        <v>246</v>
      </c>
      <c r="Z51" s="47" t="s">
        <v>46</v>
      </c>
      <c r="AA51" s="50"/>
    </row>
    <row r="52" s="9" customFormat="1" ht="90" customHeight="1" spans="1:27">
      <c r="A52" s="47">
        <v>40</v>
      </c>
      <c r="B52" s="47" t="s">
        <v>247</v>
      </c>
      <c r="C52" s="47" t="s">
        <v>248</v>
      </c>
      <c r="D52" s="47" t="s">
        <v>34</v>
      </c>
      <c r="E52" s="47" t="s">
        <v>39</v>
      </c>
      <c r="F52" s="47" t="s">
        <v>249</v>
      </c>
      <c r="G52" s="48" t="s">
        <v>250</v>
      </c>
      <c r="H52" s="49">
        <f t="shared" si="9"/>
        <v>360</v>
      </c>
      <c r="I52" s="49">
        <f t="shared" ref="I52:I60" si="10">SUM(J52:P52)</f>
        <v>360</v>
      </c>
      <c r="J52" s="49">
        <v>360</v>
      </c>
      <c r="K52" s="49"/>
      <c r="L52" s="49"/>
      <c r="M52" s="49"/>
      <c r="N52" s="49"/>
      <c r="O52" s="49"/>
      <c r="P52" s="49"/>
      <c r="Q52" s="49"/>
      <c r="R52" s="49"/>
      <c r="S52" s="47" t="s">
        <v>42</v>
      </c>
      <c r="T52" s="47"/>
      <c r="U52" s="47" t="s">
        <v>43</v>
      </c>
      <c r="V52" s="51"/>
      <c r="W52" s="51" t="s">
        <v>44</v>
      </c>
      <c r="X52" s="52" t="s">
        <v>44</v>
      </c>
      <c r="Y52" s="48" t="s">
        <v>251</v>
      </c>
      <c r="Z52" s="47" t="s">
        <v>46</v>
      </c>
      <c r="AA52" s="50"/>
    </row>
    <row r="53" s="9" customFormat="1" ht="109" customHeight="1" spans="1:27">
      <c r="A53" s="47">
        <v>41</v>
      </c>
      <c r="B53" s="47" t="s">
        <v>252</v>
      </c>
      <c r="C53" s="47" t="s">
        <v>253</v>
      </c>
      <c r="D53" s="47" t="s">
        <v>34</v>
      </c>
      <c r="E53" s="47" t="s">
        <v>39</v>
      </c>
      <c r="F53" s="47" t="s">
        <v>254</v>
      </c>
      <c r="G53" s="48" t="s">
        <v>255</v>
      </c>
      <c r="H53" s="49">
        <f t="shared" si="9"/>
        <v>200</v>
      </c>
      <c r="I53" s="49">
        <f t="shared" si="10"/>
        <v>200</v>
      </c>
      <c r="J53" s="49">
        <v>200</v>
      </c>
      <c r="K53" s="49"/>
      <c r="L53" s="49"/>
      <c r="M53" s="49"/>
      <c r="N53" s="49"/>
      <c r="O53" s="49"/>
      <c r="P53" s="49"/>
      <c r="Q53" s="49"/>
      <c r="R53" s="49"/>
      <c r="S53" s="47" t="s">
        <v>42</v>
      </c>
      <c r="T53" s="47"/>
      <c r="U53" s="47" t="s">
        <v>44</v>
      </c>
      <c r="V53" s="47"/>
      <c r="W53" s="47" t="s">
        <v>43</v>
      </c>
      <c r="X53" s="50" t="s">
        <v>44</v>
      </c>
      <c r="Y53" s="48" t="s">
        <v>256</v>
      </c>
      <c r="Z53" s="47" t="s">
        <v>46</v>
      </c>
      <c r="AA53" s="50"/>
    </row>
    <row r="54" s="9" customFormat="1" ht="99" customHeight="1" spans="1:27">
      <c r="A54" s="47">
        <v>42</v>
      </c>
      <c r="B54" s="47" t="s">
        <v>257</v>
      </c>
      <c r="C54" s="47" t="s">
        <v>258</v>
      </c>
      <c r="D54" s="47" t="s">
        <v>34</v>
      </c>
      <c r="E54" s="47" t="s">
        <v>39</v>
      </c>
      <c r="F54" s="47" t="s">
        <v>259</v>
      </c>
      <c r="G54" s="48" t="s">
        <v>260</v>
      </c>
      <c r="H54" s="49">
        <f t="shared" si="9"/>
        <v>280</v>
      </c>
      <c r="I54" s="49">
        <f t="shared" si="10"/>
        <v>280</v>
      </c>
      <c r="J54" s="49">
        <v>180</v>
      </c>
      <c r="K54" s="49"/>
      <c r="L54" s="49"/>
      <c r="M54" s="49"/>
      <c r="N54" s="49"/>
      <c r="O54" s="49">
        <v>100</v>
      </c>
      <c r="P54" s="49"/>
      <c r="Q54" s="49"/>
      <c r="R54" s="49"/>
      <c r="S54" s="47" t="s">
        <v>42</v>
      </c>
      <c r="T54" s="47"/>
      <c r="U54" s="50" t="s">
        <v>44</v>
      </c>
      <c r="V54" s="47"/>
      <c r="W54" s="47" t="s">
        <v>43</v>
      </c>
      <c r="X54" s="50" t="s">
        <v>44</v>
      </c>
      <c r="Y54" s="48" t="s">
        <v>261</v>
      </c>
      <c r="Z54" s="47" t="s">
        <v>46</v>
      </c>
      <c r="AA54" s="50"/>
    </row>
    <row r="55" s="9" customFormat="1" ht="63" customHeight="1" spans="1:27">
      <c r="A55" s="47">
        <v>43</v>
      </c>
      <c r="B55" s="47" t="s">
        <v>262</v>
      </c>
      <c r="C55" s="47" t="s">
        <v>263</v>
      </c>
      <c r="D55" s="47" t="s">
        <v>34</v>
      </c>
      <c r="E55" s="47" t="s">
        <v>39</v>
      </c>
      <c r="F55" s="47" t="s">
        <v>264</v>
      </c>
      <c r="G55" s="48" t="s">
        <v>265</v>
      </c>
      <c r="H55" s="49">
        <f t="shared" si="9"/>
        <v>16</v>
      </c>
      <c r="I55" s="49">
        <f t="shared" si="10"/>
        <v>16</v>
      </c>
      <c r="J55" s="49">
        <v>16</v>
      </c>
      <c r="K55" s="49"/>
      <c r="L55" s="49"/>
      <c r="M55" s="49"/>
      <c r="N55" s="49"/>
      <c r="O55" s="49"/>
      <c r="P55" s="49"/>
      <c r="Q55" s="49"/>
      <c r="R55" s="49"/>
      <c r="S55" s="47" t="s">
        <v>42</v>
      </c>
      <c r="T55" s="47"/>
      <c r="U55" s="50" t="s">
        <v>44</v>
      </c>
      <c r="V55" s="47"/>
      <c r="W55" s="47" t="s">
        <v>43</v>
      </c>
      <c r="X55" s="50" t="s">
        <v>44</v>
      </c>
      <c r="Y55" s="48" t="s">
        <v>266</v>
      </c>
      <c r="Z55" s="47" t="s">
        <v>46</v>
      </c>
      <c r="AA55" s="50"/>
    </row>
    <row r="56" s="9" customFormat="1" ht="63" customHeight="1" spans="1:27">
      <c r="A56" s="47">
        <v>44</v>
      </c>
      <c r="B56" s="47" t="s">
        <v>267</v>
      </c>
      <c r="C56" s="47" t="s">
        <v>268</v>
      </c>
      <c r="D56" s="47" t="s">
        <v>34</v>
      </c>
      <c r="E56" s="47" t="s">
        <v>39</v>
      </c>
      <c r="F56" s="47" t="s">
        <v>269</v>
      </c>
      <c r="G56" s="48" t="s">
        <v>270</v>
      </c>
      <c r="H56" s="49">
        <f t="shared" si="9"/>
        <v>57</v>
      </c>
      <c r="I56" s="49">
        <f t="shared" si="10"/>
        <v>57</v>
      </c>
      <c r="J56" s="49">
        <v>57</v>
      </c>
      <c r="K56" s="49"/>
      <c r="L56" s="49"/>
      <c r="M56" s="49"/>
      <c r="N56" s="49"/>
      <c r="O56" s="49"/>
      <c r="P56" s="49"/>
      <c r="Q56" s="49"/>
      <c r="R56" s="49"/>
      <c r="S56" s="47" t="s">
        <v>42</v>
      </c>
      <c r="T56" s="47"/>
      <c r="U56" s="47" t="s">
        <v>44</v>
      </c>
      <c r="V56" s="47"/>
      <c r="W56" s="47" t="s">
        <v>43</v>
      </c>
      <c r="X56" s="50" t="s">
        <v>44</v>
      </c>
      <c r="Y56" s="48" t="s">
        <v>256</v>
      </c>
      <c r="Z56" s="47" t="s">
        <v>46</v>
      </c>
      <c r="AA56" s="50"/>
    </row>
    <row r="57" s="9" customFormat="1" ht="63" customHeight="1" spans="1:27">
      <c r="A57" s="47">
        <v>45</v>
      </c>
      <c r="B57" s="47" t="s">
        <v>271</v>
      </c>
      <c r="C57" s="47" t="s">
        <v>272</v>
      </c>
      <c r="D57" s="47" t="s">
        <v>34</v>
      </c>
      <c r="E57" s="47" t="s">
        <v>39</v>
      </c>
      <c r="F57" s="47" t="s">
        <v>273</v>
      </c>
      <c r="G57" s="48" t="s">
        <v>274</v>
      </c>
      <c r="H57" s="49">
        <f t="shared" si="9"/>
        <v>100</v>
      </c>
      <c r="I57" s="49">
        <f t="shared" si="10"/>
        <v>100</v>
      </c>
      <c r="J57" s="49">
        <v>100</v>
      </c>
      <c r="K57" s="49"/>
      <c r="L57" s="49"/>
      <c r="M57" s="49"/>
      <c r="N57" s="49"/>
      <c r="O57" s="49"/>
      <c r="P57" s="49"/>
      <c r="Q57" s="49"/>
      <c r="R57" s="49"/>
      <c r="S57" s="47" t="s">
        <v>42</v>
      </c>
      <c r="T57" s="47"/>
      <c r="U57" s="47" t="s">
        <v>44</v>
      </c>
      <c r="V57" s="47"/>
      <c r="W57" s="47" t="s">
        <v>43</v>
      </c>
      <c r="X57" s="50" t="s">
        <v>44</v>
      </c>
      <c r="Y57" s="48" t="s">
        <v>256</v>
      </c>
      <c r="Z57" s="47" t="s">
        <v>46</v>
      </c>
      <c r="AA57" s="50"/>
    </row>
    <row r="58" s="9" customFormat="1" ht="114" customHeight="1" spans="1:27">
      <c r="A58" s="47">
        <v>46</v>
      </c>
      <c r="B58" s="47" t="s">
        <v>275</v>
      </c>
      <c r="C58" s="47" t="s">
        <v>276</v>
      </c>
      <c r="D58" s="47" t="s">
        <v>34</v>
      </c>
      <c r="E58" s="47" t="s">
        <v>39</v>
      </c>
      <c r="F58" s="47" t="s">
        <v>277</v>
      </c>
      <c r="G58" s="48" t="s">
        <v>278</v>
      </c>
      <c r="H58" s="49">
        <f t="shared" si="9"/>
        <v>3000</v>
      </c>
      <c r="I58" s="49">
        <f t="shared" si="10"/>
        <v>3000</v>
      </c>
      <c r="J58" s="49">
        <v>3000</v>
      </c>
      <c r="K58" s="49"/>
      <c r="L58" s="49"/>
      <c r="M58" s="49"/>
      <c r="N58" s="49"/>
      <c r="O58" s="49"/>
      <c r="P58" s="49"/>
      <c r="Q58" s="49"/>
      <c r="R58" s="49"/>
      <c r="S58" s="47" t="s">
        <v>42</v>
      </c>
      <c r="T58" s="47"/>
      <c r="U58" s="47" t="s">
        <v>44</v>
      </c>
      <c r="V58" s="47"/>
      <c r="W58" s="47" t="s">
        <v>44</v>
      </c>
      <c r="X58" s="50" t="s">
        <v>44</v>
      </c>
      <c r="Y58" s="48" t="s">
        <v>279</v>
      </c>
      <c r="Z58" s="47" t="s">
        <v>46</v>
      </c>
      <c r="AA58" s="50"/>
    </row>
    <row r="59" s="10" customFormat="1" ht="126" customHeight="1" spans="1:27">
      <c r="A59" s="47">
        <v>47</v>
      </c>
      <c r="B59" s="47" t="s">
        <v>280</v>
      </c>
      <c r="C59" s="47" t="s">
        <v>281</v>
      </c>
      <c r="D59" s="47" t="s">
        <v>34</v>
      </c>
      <c r="E59" s="47" t="s">
        <v>39</v>
      </c>
      <c r="F59" s="47" t="s">
        <v>277</v>
      </c>
      <c r="G59" s="48" t="s">
        <v>282</v>
      </c>
      <c r="H59" s="49">
        <f t="shared" si="9"/>
        <v>1250</v>
      </c>
      <c r="I59" s="49">
        <f t="shared" si="10"/>
        <v>1250</v>
      </c>
      <c r="J59" s="49">
        <v>1250</v>
      </c>
      <c r="K59" s="49"/>
      <c r="L59" s="49"/>
      <c r="M59" s="49"/>
      <c r="N59" s="49"/>
      <c r="O59" s="49"/>
      <c r="P59" s="49"/>
      <c r="Q59" s="49"/>
      <c r="R59" s="49"/>
      <c r="S59" s="47" t="s">
        <v>42</v>
      </c>
      <c r="T59" s="47"/>
      <c r="U59" s="47" t="s">
        <v>44</v>
      </c>
      <c r="V59" s="47"/>
      <c r="W59" s="47" t="s">
        <v>44</v>
      </c>
      <c r="X59" s="50" t="s">
        <v>44</v>
      </c>
      <c r="Y59" s="48" t="s">
        <v>283</v>
      </c>
      <c r="Z59" s="47" t="s">
        <v>46</v>
      </c>
      <c r="AA59" s="50"/>
    </row>
    <row r="60" s="10" customFormat="1" ht="108" customHeight="1" spans="1:27">
      <c r="A60" s="47">
        <v>48</v>
      </c>
      <c r="B60" s="47" t="s">
        <v>284</v>
      </c>
      <c r="C60" s="47" t="s">
        <v>285</v>
      </c>
      <c r="D60" s="47" t="s">
        <v>34</v>
      </c>
      <c r="E60" s="47" t="s">
        <v>39</v>
      </c>
      <c r="F60" s="47" t="s">
        <v>286</v>
      </c>
      <c r="G60" s="48" t="s">
        <v>287</v>
      </c>
      <c r="H60" s="49">
        <f t="shared" si="9"/>
        <v>350</v>
      </c>
      <c r="I60" s="49">
        <f t="shared" si="10"/>
        <v>350</v>
      </c>
      <c r="J60" s="49">
        <v>350</v>
      </c>
      <c r="K60" s="49"/>
      <c r="L60" s="49"/>
      <c r="M60" s="49"/>
      <c r="N60" s="49"/>
      <c r="O60" s="49"/>
      <c r="P60" s="49"/>
      <c r="Q60" s="49"/>
      <c r="R60" s="49"/>
      <c r="S60" s="47" t="s">
        <v>42</v>
      </c>
      <c r="T60" s="47"/>
      <c r="U60" s="47" t="s">
        <v>44</v>
      </c>
      <c r="V60" s="47"/>
      <c r="W60" s="47" t="s">
        <v>43</v>
      </c>
      <c r="X60" s="50" t="s">
        <v>44</v>
      </c>
      <c r="Y60" s="48" t="s">
        <v>288</v>
      </c>
      <c r="Z60" s="47" t="s">
        <v>46</v>
      </c>
      <c r="AA60" s="50"/>
    </row>
    <row r="61" s="8" customFormat="1" ht="50" customHeight="1" spans="1:27">
      <c r="A61" s="41" t="s">
        <v>289</v>
      </c>
      <c r="B61" s="41" t="s">
        <v>290</v>
      </c>
      <c r="C61" s="41"/>
      <c r="D61" s="41"/>
      <c r="E61" s="41"/>
      <c r="F61" s="41"/>
      <c r="G61" s="41">
        <v>5</v>
      </c>
      <c r="H61" s="42">
        <f>SUM(H62:H66)</f>
        <v>2510</v>
      </c>
      <c r="I61" s="42">
        <f>SUM(I62:I66)</f>
        <v>2510</v>
      </c>
      <c r="J61" s="42">
        <f>SUM(J62:J66)</f>
        <v>1110</v>
      </c>
      <c r="K61" s="42">
        <f>SUM(K62:K66)</f>
        <v>1400</v>
      </c>
      <c r="L61" s="42">
        <f t="shared" ref="I61:R61" si="11">SUM(L62:L65)</f>
        <v>0</v>
      </c>
      <c r="M61" s="42">
        <f t="shared" si="11"/>
        <v>0</v>
      </c>
      <c r="N61" s="42">
        <f t="shared" si="11"/>
        <v>0</v>
      </c>
      <c r="O61" s="42">
        <f t="shared" si="11"/>
        <v>0</v>
      </c>
      <c r="P61" s="42">
        <f t="shared" si="11"/>
        <v>0</v>
      </c>
      <c r="Q61" s="42">
        <f t="shared" si="11"/>
        <v>0</v>
      </c>
      <c r="R61" s="42">
        <f t="shared" si="11"/>
        <v>0</v>
      </c>
      <c r="S61" s="42">
        <f t="shared" ref="S61:X61" si="12">SUM(S62:S64)</f>
        <v>0</v>
      </c>
      <c r="T61" s="42">
        <f t="shared" si="12"/>
        <v>0</v>
      </c>
      <c r="U61" s="42">
        <f t="shared" si="12"/>
        <v>0</v>
      </c>
      <c r="V61" s="42">
        <f t="shared" si="12"/>
        <v>0</v>
      </c>
      <c r="W61" s="42">
        <f t="shared" si="12"/>
        <v>0</v>
      </c>
      <c r="X61" s="42">
        <f t="shared" si="12"/>
        <v>0</v>
      </c>
      <c r="Y61" s="45"/>
      <c r="Z61" s="41"/>
      <c r="AA61" s="41"/>
    </row>
    <row r="62" s="9" customFormat="1" ht="62" customHeight="1" spans="1:27">
      <c r="A62" s="47">
        <v>49</v>
      </c>
      <c r="B62" s="47" t="s">
        <v>291</v>
      </c>
      <c r="C62" s="47" t="s">
        <v>292</v>
      </c>
      <c r="D62" s="47" t="s">
        <v>34</v>
      </c>
      <c r="E62" s="47" t="s">
        <v>293</v>
      </c>
      <c r="F62" s="47" t="s">
        <v>294</v>
      </c>
      <c r="G62" s="48" t="s">
        <v>295</v>
      </c>
      <c r="H62" s="49">
        <f>SUM(I62,Q62,R62)</f>
        <v>60</v>
      </c>
      <c r="I62" s="49">
        <f>SUM(J62:P62)</f>
        <v>60</v>
      </c>
      <c r="J62" s="49">
        <v>60</v>
      </c>
      <c r="K62" s="49"/>
      <c r="L62" s="49"/>
      <c r="M62" s="49"/>
      <c r="N62" s="49"/>
      <c r="O62" s="49"/>
      <c r="P62" s="49"/>
      <c r="Q62" s="49"/>
      <c r="R62" s="49"/>
      <c r="S62" s="47" t="s">
        <v>296</v>
      </c>
      <c r="T62" s="47"/>
      <c r="U62" s="50" t="s">
        <v>44</v>
      </c>
      <c r="V62" s="47"/>
      <c r="W62" s="47" t="s">
        <v>43</v>
      </c>
      <c r="X62" s="50" t="s">
        <v>44</v>
      </c>
      <c r="Y62" s="48" t="s">
        <v>297</v>
      </c>
      <c r="Z62" s="47" t="s">
        <v>298</v>
      </c>
      <c r="AA62" s="50"/>
    </row>
    <row r="63" s="9" customFormat="1" ht="62" customHeight="1" spans="1:27">
      <c r="A63" s="47">
        <v>50</v>
      </c>
      <c r="B63" s="47" t="s">
        <v>299</v>
      </c>
      <c r="C63" s="47" t="s">
        <v>300</v>
      </c>
      <c r="D63" s="47" t="s">
        <v>34</v>
      </c>
      <c r="E63" s="47" t="s">
        <v>39</v>
      </c>
      <c r="F63" s="47" t="s">
        <v>301</v>
      </c>
      <c r="G63" s="48" t="s">
        <v>302</v>
      </c>
      <c r="H63" s="49">
        <f>SUM(I63,Q63,R63)</f>
        <v>500</v>
      </c>
      <c r="I63" s="49">
        <f>SUM(J63:P63)</f>
        <v>500</v>
      </c>
      <c r="J63" s="49">
        <v>500</v>
      </c>
      <c r="K63" s="49"/>
      <c r="L63" s="49"/>
      <c r="M63" s="49"/>
      <c r="N63" s="49"/>
      <c r="O63" s="49"/>
      <c r="P63" s="49"/>
      <c r="Q63" s="49"/>
      <c r="R63" s="49"/>
      <c r="S63" s="47" t="s">
        <v>42</v>
      </c>
      <c r="T63" s="47"/>
      <c r="U63" s="47" t="s">
        <v>44</v>
      </c>
      <c r="V63" s="47"/>
      <c r="W63" s="47" t="s">
        <v>43</v>
      </c>
      <c r="X63" s="50" t="s">
        <v>44</v>
      </c>
      <c r="Y63" s="48" t="s">
        <v>303</v>
      </c>
      <c r="Z63" s="47" t="s">
        <v>298</v>
      </c>
      <c r="AA63" s="50"/>
    </row>
    <row r="64" s="9" customFormat="1" ht="74" customHeight="1" spans="1:27">
      <c r="A64" s="47">
        <v>51</v>
      </c>
      <c r="B64" s="47" t="s">
        <v>304</v>
      </c>
      <c r="C64" s="47" t="s">
        <v>305</v>
      </c>
      <c r="D64" s="47" t="s">
        <v>34</v>
      </c>
      <c r="E64" s="47" t="s">
        <v>88</v>
      </c>
      <c r="F64" s="47" t="s">
        <v>306</v>
      </c>
      <c r="G64" s="48" t="s">
        <v>307</v>
      </c>
      <c r="H64" s="49">
        <f>SUM(I64,Q64,R64)</f>
        <v>550</v>
      </c>
      <c r="I64" s="49">
        <f>SUM(J64:P64)</f>
        <v>550</v>
      </c>
      <c r="J64" s="49">
        <v>550</v>
      </c>
      <c r="K64" s="49"/>
      <c r="L64" s="49"/>
      <c r="M64" s="49"/>
      <c r="N64" s="49"/>
      <c r="O64" s="49"/>
      <c r="P64" s="49"/>
      <c r="Q64" s="49"/>
      <c r="R64" s="49"/>
      <c r="S64" s="47" t="s">
        <v>42</v>
      </c>
      <c r="T64" s="47"/>
      <c r="U64" s="47" t="s">
        <v>44</v>
      </c>
      <c r="V64" s="47"/>
      <c r="W64" s="47" t="s">
        <v>43</v>
      </c>
      <c r="X64" s="50" t="s">
        <v>44</v>
      </c>
      <c r="Y64" s="55" t="s">
        <v>308</v>
      </c>
      <c r="Z64" s="47" t="s">
        <v>298</v>
      </c>
      <c r="AA64" s="50"/>
    </row>
    <row r="65" s="10" customFormat="1" ht="114" customHeight="1" spans="1:27">
      <c r="A65" s="47">
        <v>52</v>
      </c>
      <c r="B65" s="47" t="s">
        <v>309</v>
      </c>
      <c r="C65" s="47" t="s">
        <v>310</v>
      </c>
      <c r="D65" s="47" t="s">
        <v>34</v>
      </c>
      <c r="E65" s="47" t="s">
        <v>88</v>
      </c>
      <c r="F65" s="47" t="s">
        <v>311</v>
      </c>
      <c r="G65" s="48" t="s">
        <v>312</v>
      </c>
      <c r="H65" s="49">
        <f>SUM(I65,Q65,R65)</f>
        <v>900</v>
      </c>
      <c r="I65" s="49">
        <f>SUM(J65:P65)</f>
        <v>900</v>
      </c>
      <c r="J65" s="49"/>
      <c r="K65" s="49">
        <v>900</v>
      </c>
      <c r="L65" s="49"/>
      <c r="M65" s="49"/>
      <c r="N65" s="49"/>
      <c r="O65" s="49"/>
      <c r="P65" s="49"/>
      <c r="Q65" s="49"/>
      <c r="R65" s="49"/>
      <c r="S65" s="47" t="s">
        <v>42</v>
      </c>
      <c r="T65" s="47"/>
      <c r="U65" s="47" t="s">
        <v>44</v>
      </c>
      <c r="V65" s="47"/>
      <c r="W65" s="47" t="s">
        <v>43</v>
      </c>
      <c r="X65" s="50" t="s">
        <v>44</v>
      </c>
      <c r="Y65" s="55" t="s">
        <v>313</v>
      </c>
      <c r="Z65" s="47" t="s">
        <v>125</v>
      </c>
      <c r="AA65" s="50"/>
    </row>
    <row r="66" s="10" customFormat="1" ht="82" customHeight="1" spans="1:27">
      <c r="A66" s="47">
        <v>53</v>
      </c>
      <c r="B66" s="47" t="s">
        <v>314</v>
      </c>
      <c r="C66" s="47" t="s">
        <v>315</v>
      </c>
      <c r="D66" s="47" t="s">
        <v>34</v>
      </c>
      <c r="E66" s="47" t="s">
        <v>88</v>
      </c>
      <c r="F66" s="47" t="s">
        <v>316</v>
      </c>
      <c r="G66" s="48" t="s">
        <v>317</v>
      </c>
      <c r="H66" s="49">
        <f>SUM(I66,Q66,R66)</f>
        <v>500</v>
      </c>
      <c r="I66" s="49">
        <f>SUM(J66:P66)</f>
        <v>500</v>
      </c>
      <c r="J66" s="49"/>
      <c r="K66" s="49">
        <v>500</v>
      </c>
      <c r="L66" s="49"/>
      <c r="M66" s="49"/>
      <c r="N66" s="49"/>
      <c r="O66" s="49"/>
      <c r="P66" s="49"/>
      <c r="Q66" s="49"/>
      <c r="R66" s="49"/>
      <c r="S66" s="47" t="s">
        <v>42</v>
      </c>
      <c r="T66" s="47"/>
      <c r="U66" s="47" t="s">
        <v>44</v>
      </c>
      <c r="V66" s="47"/>
      <c r="W66" s="47" t="s">
        <v>43</v>
      </c>
      <c r="X66" s="50" t="s">
        <v>44</v>
      </c>
      <c r="Y66" s="55" t="s">
        <v>318</v>
      </c>
      <c r="Z66" s="47" t="s">
        <v>298</v>
      </c>
      <c r="AA66" s="50"/>
    </row>
    <row r="67" s="8" customFormat="1" ht="50" customHeight="1" spans="1:27">
      <c r="A67" s="41" t="s">
        <v>319</v>
      </c>
      <c r="B67" s="41" t="s">
        <v>320</v>
      </c>
      <c r="C67" s="41"/>
      <c r="D67" s="41"/>
      <c r="E67" s="41"/>
      <c r="F67" s="41"/>
      <c r="G67" s="41">
        <v>13</v>
      </c>
      <c r="H67" s="42">
        <f>SUM(H68:H80)</f>
        <v>11495</v>
      </c>
      <c r="I67" s="42">
        <f>SUM(I68:I80)</f>
        <v>11495</v>
      </c>
      <c r="J67" s="42">
        <f>SUM(J68:J80)</f>
        <v>6940</v>
      </c>
      <c r="K67" s="42">
        <f>SUM(K68:K80)</f>
        <v>4555</v>
      </c>
      <c r="L67" s="42">
        <f>SUM(L68:L80)</f>
        <v>0</v>
      </c>
      <c r="M67" s="42">
        <f t="shared" ref="I67:R67" si="13">SUM(M68:M80)</f>
        <v>0</v>
      </c>
      <c r="N67" s="42">
        <f t="shared" si="13"/>
        <v>0</v>
      </c>
      <c r="O67" s="42">
        <f t="shared" si="13"/>
        <v>0</v>
      </c>
      <c r="P67" s="42">
        <f t="shared" si="13"/>
        <v>0</v>
      </c>
      <c r="Q67" s="42">
        <f t="shared" si="13"/>
        <v>0</v>
      </c>
      <c r="R67" s="42">
        <f t="shared" si="13"/>
        <v>0</v>
      </c>
      <c r="S67" s="42">
        <f t="shared" ref="S67:X67" si="14">SUM(S69:S75)</f>
        <v>0</v>
      </c>
      <c r="T67" s="42">
        <f t="shared" si="14"/>
        <v>0</v>
      </c>
      <c r="U67" s="42">
        <f t="shared" si="14"/>
        <v>0</v>
      </c>
      <c r="V67" s="42">
        <f t="shared" si="14"/>
        <v>0</v>
      </c>
      <c r="W67" s="42">
        <f t="shared" si="14"/>
        <v>0</v>
      </c>
      <c r="X67" s="42">
        <f t="shared" si="14"/>
        <v>0</v>
      </c>
      <c r="Y67" s="45"/>
      <c r="Z67" s="41"/>
      <c r="AA67" s="41"/>
    </row>
    <row r="68" s="9" customFormat="1" ht="78" customHeight="1" spans="1:27">
      <c r="A68" s="47">
        <v>54</v>
      </c>
      <c r="B68" s="47" t="s">
        <v>321</v>
      </c>
      <c r="C68" s="47" t="s">
        <v>322</v>
      </c>
      <c r="D68" s="47" t="s">
        <v>34</v>
      </c>
      <c r="E68" s="47" t="s">
        <v>323</v>
      </c>
      <c r="F68" s="47" t="s">
        <v>324</v>
      </c>
      <c r="G68" s="48" t="s">
        <v>325</v>
      </c>
      <c r="H68" s="49">
        <f t="shared" ref="H68:H80" si="15">SUM(I68,Q68,R68)</f>
        <v>60</v>
      </c>
      <c r="I68" s="49">
        <f t="shared" ref="I68:I80" si="16">SUM(J68:P68)</f>
        <v>60</v>
      </c>
      <c r="J68" s="49">
        <v>60</v>
      </c>
      <c r="K68" s="49"/>
      <c r="L68" s="49"/>
      <c r="M68" s="49"/>
      <c r="N68" s="49"/>
      <c r="O68" s="49"/>
      <c r="P68" s="49"/>
      <c r="Q68" s="49"/>
      <c r="R68" s="49"/>
      <c r="S68" s="47" t="s">
        <v>42</v>
      </c>
      <c r="T68" s="47"/>
      <c r="U68" s="47" t="s">
        <v>44</v>
      </c>
      <c r="V68" s="47"/>
      <c r="W68" s="47" t="s">
        <v>43</v>
      </c>
      <c r="X68" s="50" t="s">
        <v>44</v>
      </c>
      <c r="Y68" s="48" t="s">
        <v>326</v>
      </c>
      <c r="Z68" s="47" t="s">
        <v>57</v>
      </c>
      <c r="AA68" s="50"/>
    </row>
    <row r="69" s="9" customFormat="1" ht="78" customHeight="1" spans="1:27">
      <c r="A69" s="47">
        <v>55</v>
      </c>
      <c r="B69" s="47" t="s">
        <v>327</v>
      </c>
      <c r="C69" s="47" t="s">
        <v>328</v>
      </c>
      <c r="D69" s="47" t="s">
        <v>34</v>
      </c>
      <c r="E69" s="47" t="s">
        <v>329</v>
      </c>
      <c r="F69" s="47" t="s">
        <v>330</v>
      </c>
      <c r="G69" s="48" t="s">
        <v>331</v>
      </c>
      <c r="H69" s="49">
        <f t="shared" si="15"/>
        <v>150</v>
      </c>
      <c r="I69" s="49">
        <f t="shared" si="16"/>
        <v>150</v>
      </c>
      <c r="J69" s="49">
        <v>150</v>
      </c>
      <c r="K69" s="49"/>
      <c r="L69" s="49"/>
      <c r="M69" s="49"/>
      <c r="N69" s="49"/>
      <c r="O69" s="49"/>
      <c r="P69" s="49"/>
      <c r="Q69" s="49"/>
      <c r="R69" s="49"/>
      <c r="S69" s="47" t="s">
        <v>296</v>
      </c>
      <c r="T69" s="47"/>
      <c r="U69" s="47" t="s">
        <v>44</v>
      </c>
      <c r="V69" s="47"/>
      <c r="W69" s="47" t="s">
        <v>43</v>
      </c>
      <c r="X69" s="50" t="s">
        <v>44</v>
      </c>
      <c r="Y69" s="48" t="s">
        <v>332</v>
      </c>
      <c r="Z69" s="47" t="s">
        <v>333</v>
      </c>
      <c r="AA69" s="50"/>
    </row>
    <row r="70" s="9" customFormat="1" ht="69" customHeight="1" spans="1:27">
      <c r="A70" s="47">
        <v>56</v>
      </c>
      <c r="B70" s="47" t="s">
        <v>334</v>
      </c>
      <c r="C70" s="47" t="s">
        <v>335</v>
      </c>
      <c r="D70" s="47" t="s">
        <v>34</v>
      </c>
      <c r="E70" s="47" t="s">
        <v>39</v>
      </c>
      <c r="F70" s="47" t="s">
        <v>249</v>
      </c>
      <c r="G70" s="48" t="s">
        <v>336</v>
      </c>
      <c r="H70" s="49">
        <f t="shared" si="15"/>
        <v>1500</v>
      </c>
      <c r="I70" s="49">
        <f t="shared" si="16"/>
        <v>1500</v>
      </c>
      <c r="J70" s="49">
        <v>1500</v>
      </c>
      <c r="K70" s="49"/>
      <c r="L70" s="49"/>
      <c r="M70" s="49"/>
      <c r="N70" s="49"/>
      <c r="O70" s="49"/>
      <c r="P70" s="49"/>
      <c r="Q70" s="49"/>
      <c r="R70" s="49"/>
      <c r="S70" s="47" t="s">
        <v>42</v>
      </c>
      <c r="T70" s="47"/>
      <c r="U70" s="47" t="s">
        <v>44</v>
      </c>
      <c r="V70" s="47"/>
      <c r="W70" s="47" t="s">
        <v>43</v>
      </c>
      <c r="X70" s="50" t="s">
        <v>44</v>
      </c>
      <c r="Y70" s="48" t="s">
        <v>337</v>
      </c>
      <c r="Z70" s="47" t="s">
        <v>57</v>
      </c>
      <c r="AA70" s="50"/>
    </row>
    <row r="71" s="9" customFormat="1" ht="206" customHeight="1" spans="1:27">
      <c r="A71" s="47">
        <v>57</v>
      </c>
      <c r="B71" s="47" t="s">
        <v>338</v>
      </c>
      <c r="C71" s="47" t="s">
        <v>339</v>
      </c>
      <c r="D71" s="47" t="s">
        <v>34</v>
      </c>
      <c r="E71" s="47" t="s">
        <v>323</v>
      </c>
      <c r="F71" s="47" t="s">
        <v>340</v>
      </c>
      <c r="G71" s="48" t="s">
        <v>341</v>
      </c>
      <c r="H71" s="49">
        <f t="shared" si="15"/>
        <v>3000</v>
      </c>
      <c r="I71" s="49">
        <f t="shared" si="16"/>
        <v>3000</v>
      </c>
      <c r="J71" s="49">
        <v>3000</v>
      </c>
      <c r="K71" s="49"/>
      <c r="L71" s="49"/>
      <c r="M71" s="49"/>
      <c r="N71" s="49"/>
      <c r="O71" s="49"/>
      <c r="P71" s="49"/>
      <c r="Q71" s="49"/>
      <c r="R71" s="49"/>
      <c r="S71" s="47" t="s">
        <v>296</v>
      </c>
      <c r="T71" s="47"/>
      <c r="U71" s="50" t="s">
        <v>44</v>
      </c>
      <c r="V71" s="47"/>
      <c r="W71" s="47" t="s">
        <v>43</v>
      </c>
      <c r="X71" s="50" t="s">
        <v>44</v>
      </c>
      <c r="Y71" s="54" t="s">
        <v>342</v>
      </c>
      <c r="Z71" s="47" t="s">
        <v>343</v>
      </c>
      <c r="AA71" s="50"/>
    </row>
    <row r="72" s="9" customFormat="1" ht="76" customHeight="1" spans="1:27">
      <c r="A72" s="47">
        <v>58</v>
      </c>
      <c r="B72" s="47" t="s">
        <v>344</v>
      </c>
      <c r="C72" s="47" t="s">
        <v>345</v>
      </c>
      <c r="D72" s="47" t="s">
        <v>34</v>
      </c>
      <c r="E72" s="47" t="s">
        <v>323</v>
      </c>
      <c r="F72" s="47" t="s">
        <v>346</v>
      </c>
      <c r="G72" s="48" t="s">
        <v>347</v>
      </c>
      <c r="H72" s="49">
        <f t="shared" si="15"/>
        <v>1500</v>
      </c>
      <c r="I72" s="49">
        <f t="shared" si="16"/>
        <v>1500</v>
      </c>
      <c r="J72" s="49">
        <v>1500</v>
      </c>
      <c r="K72" s="49"/>
      <c r="L72" s="49"/>
      <c r="M72" s="49"/>
      <c r="N72" s="49"/>
      <c r="O72" s="49"/>
      <c r="P72" s="49"/>
      <c r="Q72" s="49"/>
      <c r="R72" s="49"/>
      <c r="S72" s="47" t="s">
        <v>296</v>
      </c>
      <c r="T72" s="47"/>
      <c r="U72" s="50" t="s">
        <v>44</v>
      </c>
      <c r="V72" s="47"/>
      <c r="W72" s="47" t="s">
        <v>43</v>
      </c>
      <c r="X72" s="50" t="s">
        <v>44</v>
      </c>
      <c r="Y72" s="54" t="s">
        <v>348</v>
      </c>
      <c r="Z72" s="47" t="s">
        <v>343</v>
      </c>
      <c r="AA72" s="50"/>
    </row>
    <row r="73" s="9" customFormat="1" ht="76" customHeight="1" spans="1:27">
      <c r="A73" s="47">
        <v>59</v>
      </c>
      <c r="B73" s="47" t="s">
        <v>349</v>
      </c>
      <c r="C73" s="47" t="s">
        <v>350</v>
      </c>
      <c r="D73" s="47" t="s">
        <v>34</v>
      </c>
      <c r="E73" s="47" t="s">
        <v>323</v>
      </c>
      <c r="F73" s="47" t="s">
        <v>351</v>
      </c>
      <c r="G73" s="48" t="s">
        <v>352</v>
      </c>
      <c r="H73" s="49">
        <f t="shared" si="15"/>
        <v>100</v>
      </c>
      <c r="I73" s="49">
        <f t="shared" si="16"/>
        <v>100</v>
      </c>
      <c r="J73" s="49">
        <v>100</v>
      </c>
      <c r="K73" s="49"/>
      <c r="L73" s="49"/>
      <c r="M73" s="49"/>
      <c r="N73" s="49"/>
      <c r="O73" s="49"/>
      <c r="P73" s="49"/>
      <c r="Q73" s="49"/>
      <c r="R73" s="49"/>
      <c r="S73" s="47" t="s">
        <v>296</v>
      </c>
      <c r="T73" s="47"/>
      <c r="U73" s="47" t="s">
        <v>44</v>
      </c>
      <c r="V73" s="47"/>
      <c r="W73" s="47" t="s">
        <v>43</v>
      </c>
      <c r="X73" s="50" t="s">
        <v>44</v>
      </c>
      <c r="Y73" s="48" t="s">
        <v>353</v>
      </c>
      <c r="Z73" s="47" t="s">
        <v>343</v>
      </c>
      <c r="AA73" s="50"/>
    </row>
    <row r="74" s="10" customFormat="1" ht="76" customHeight="1" spans="1:27">
      <c r="A74" s="47">
        <v>60</v>
      </c>
      <c r="B74" s="47" t="s">
        <v>354</v>
      </c>
      <c r="C74" s="47" t="s">
        <v>355</v>
      </c>
      <c r="D74" s="47" t="s">
        <v>34</v>
      </c>
      <c r="E74" s="47" t="s">
        <v>356</v>
      </c>
      <c r="F74" s="47" t="s">
        <v>330</v>
      </c>
      <c r="G74" s="48" t="s">
        <v>357</v>
      </c>
      <c r="H74" s="49">
        <f t="shared" si="15"/>
        <v>350</v>
      </c>
      <c r="I74" s="49">
        <f t="shared" si="16"/>
        <v>350</v>
      </c>
      <c r="J74" s="49">
        <v>350</v>
      </c>
      <c r="K74" s="49"/>
      <c r="L74" s="49"/>
      <c r="M74" s="49"/>
      <c r="N74" s="49"/>
      <c r="O74" s="49"/>
      <c r="P74" s="49"/>
      <c r="Q74" s="49"/>
      <c r="R74" s="49"/>
      <c r="S74" s="47" t="s">
        <v>296</v>
      </c>
      <c r="T74" s="47"/>
      <c r="U74" s="47" t="s">
        <v>44</v>
      </c>
      <c r="V74" s="47"/>
      <c r="W74" s="47" t="s">
        <v>43</v>
      </c>
      <c r="X74" s="50" t="s">
        <v>44</v>
      </c>
      <c r="Y74" s="48" t="s">
        <v>358</v>
      </c>
      <c r="Z74" s="47" t="s">
        <v>343</v>
      </c>
      <c r="AA74" s="50"/>
    </row>
    <row r="75" s="10" customFormat="1" ht="83" customHeight="1" spans="1:27">
      <c r="A75" s="47">
        <v>61</v>
      </c>
      <c r="B75" s="47" t="s">
        <v>359</v>
      </c>
      <c r="C75" s="51" t="s">
        <v>360</v>
      </c>
      <c r="D75" s="47" t="s">
        <v>34</v>
      </c>
      <c r="E75" s="47" t="s">
        <v>356</v>
      </c>
      <c r="F75" s="51" t="s">
        <v>361</v>
      </c>
      <c r="G75" s="48" t="s">
        <v>362</v>
      </c>
      <c r="H75" s="49">
        <f t="shared" si="15"/>
        <v>280</v>
      </c>
      <c r="I75" s="49">
        <f t="shared" si="16"/>
        <v>280</v>
      </c>
      <c r="J75" s="49">
        <v>280</v>
      </c>
      <c r="K75" s="49"/>
      <c r="L75" s="49"/>
      <c r="M75" s="49"/>
      <c r="N75" s="49"/>
      <c r="O75" s="49"/>
      <c r="P75" s="49"/>
      <c r="Q75" s="49"/>
      <c r="R75" s="49"/>
      <c r="S75" s="47" t="s">
        <v>296</v>
      </c>
      <c r="T75" s="47"/>
      <c r="U75" s="50" t="s">
        <v>44</v>
      </c>
      <c r="V75" s="47"/>
      <c r="W75" s="47" t="s">
        <v>43</v>
      </c>
      <c r="X75" s="50" t="s">
        <v>44</v>
      </c>
      <c r="Y75" s="54" t="s">
        <v>363</v>
      </c>
      <c r="Z75" s="47" t="s">
        <v>343</v>
      </c>
      <c r="AA75" s="50"/>
    </row>
    <row r="76" s="10" customFormat="1" ht="83" customHeight="1" spans="1:27">
      <c r="A76" s="47">
        <v>62</v>
      </c>
      <c r="B76" s="47" t="s">
        <v>364</v>
      </c>
      <c r="C76" s="51" t="s">
        <v>365</v>
      </c>
      <c r="D76" s="47" t="s">
        <v>34</v>
      </c>
      <c r="E76" s="47" t="s">
        <v>39</v>
      </c>
      <c r="F76" s="51" t="s">
        <v>366</v>
      </c>
      <c r="G76" s="48" t="s">
        <v>367</v>
      </c>
      <c r="H76" s="49">
        <f t="shared" si="15"/>
        <v>1030</v>
      </c>
      <c r="I76" s="49">
        <f t="shared" si="16"/>
        <v>1030</v>
      </c>
      <c r="J76" s="49"/>
      <c r="K76" s="49">
        <v>1030</v>
      </c>
      <c r="L76" s="49"/>
      <c r="M76" s="49"/>
      <c r="N76" s="49"/>
      <c r="O76" s="49"/>
      <c r="P76" s="49"/>
      <c r="Q76" s="49"/>
      <c r="R76" s="49"/>
      <c r="S76" s="47" t="s">
        <v>296</v>
      </c>
      <c r="T76" s="47"/>
      <c r="U76" s="50" t="s">
        <v>44</v>
      </c>
      <c r="V76" s="47"/>
      <c r="W76" s="47" t="s">
        <v>43</v>
      </c>
      <c r="X76" s="50" t="s">
        <v>44</v>
      </c>
      <c r="Y76" s="54" t="s">
        <v>368</v>
      </c>
      <c r="Z76" s="47" t="s">
        <v>57</v>
      </c>
      <c r="AA76" s="50"/>
    </row>
    <row r="77" s="10" customFormat="1" ht="81" customHeight="1" spans="1:27">
      <c r="A77" s="47">
        <v>63</v>
      </c>
      <c r="B77" s="47" t="s">
        <v>369</v>
      </c>
      <c r="C77" s="51" t="s">
        <v>370</v>
      </c>
      <c r="D77" s="47" t="s">
        <v>34</v>
      </c>
      <c r="E77" s="47" t="s">
        <v>39</v>
      </c>
      <c r="F77" s="51" t="s">
        <v>371</v>
      </c>
      <c r="G77" s="48" t="s">
        <v>372</v>
      </c>
      <c r="H77" s="49">
        <f t="shared" si="15"/>
        <v>1800</v>
      </c>
      <c r="I77" s="49">
        <f t="shared" si="16"/>
        <v>1800</v>
      </c>
      <c r="J77" s="49"/>
      <c r="K77" s="49">
        <v>1800</v>
      </c>
      <c r="L77" s="49"/>
      <c r="M77" s="49"/>
      <c r="N77" s="49"/>
      <c r="O77" s="49"/>
      <c r="P77" s="49"/>
      <c r="Q77" s="49"/>
      <c r="R77" s="49"/>
      <c r="S77" s="47" t="s">
        <v>296</v>
      </c>
      <c r="T77" s="47"/>
      <c r="U77" s="50" t="s">
        <v>44</v>
      </c>
      <c r="V77" s="47"/>
      <c r="W77" s="47" t="s">
        <v>43</v>
      </c>
      <c r="X77" s="50" t="s">
        <v>44</v>
      </c>
      <c r="Y77" s="54" t="s">
        <v>368</v>
      </c>
      <c r="Z77" s="47" t="s">
        <v>57</v>
      </c>
      <c r="AA77" s="50"/>
    </row>
    <row r="78" s="10" customFormat="1" ht="114" customHeight="1" spans="1:27">
      <c r="A78" s="47">
        <v>64</v>
      </c>
      <c r="B78" s="47" t="s">
        <v>373</v>
      </c>
      <c r="C78" s="51" t="s">
        <v>374</v>
      </c>
      <c r="D78" s="47" t="s">
        <v>34</v>
      </c>
      <c r="E78" s="47" t="s">
        <v>39</v>
      </c>
      <c r="F78" s="51" t="s">
        <v>375</v>
      </c>
      <c r="G78" s="48" t="s">
        <v>376</v>
      </c>
      <c r="H78" s="49">
        <f t="shared" si="15"/>
        <v>310</v>
      </c>
      <c r="I78" s="49">
        <f t="shared" si="16"/>
        <v>310</v>
      </c>
      <c r="J78" s="49"/>
      <c r="K78" s="49">
        <v>310</v>
      </c>
      <c r="L78" s="49"/>
      <c r="M78" s="49"/>
      <c r="N78" s="49"/>
      <c r="O78" s="49"/>
      <c r="P78" s="49"/>
      <c r="Q78" s="49"/>
      <c r="R78" s="49"/>
      <c r="S78" s="47" t="s">
        <v>296</v>
      </c>
      <c r="T78" s="47"/>
      <c r="U78" s="50" t="s">
        <v>44</v>
      </c>
      <c r="V78" s="47"/>
      <c r="W78" s="47" t="s">
        <v>43</v>
      </c>
      <c r="X78" s="50" t="s">
        <v>44</v>
      </c>
      <c r="Y78" s="54" t="s">
        <v>368</v>
      </c>
      <c r="Z78" s="47" t="s">
        <v>57</v>
      </c>
      <c r="AA78" s="50"/>
    </row>
    <row r="79" s="10" customFormat="1" ht="89" customHeight="1" spans="1:27">
      <c r="A79" s="47">
        <v>65</v>
      </c>
      <c r="B79" s="47" t="s">
        <v>377</v>
      </c>
      <c r="C79" s="51" t="s">
        <v>378</v>
      </c>
      <c r="D79" s="47" t="s">
        <v>34</v>
      </c>
      <c r="E79" s="47" t="s">
        <v>39</v>
      </c>
      <c r="F79" s="51" t="s">
        <v>379</v>
      </c>
      <c r="G79" s="48" t="s">
        <v>380</v>
      </c>
      <c r="H79" s="49">
        <f t="shared" si="15"/>
        <v>465</v>
      </c>
      <c r="I79" s="49">
        <f t="shared" si="16"/>
        <v>465</v>
      </c>
      <c r="J79" s="49"/>
      <c r="K79" s="49">
        <v>465</v>
      </c>
      <c r="L79" s="49"/>
      <c r="M79" s="49"/>
      <c r="N79" s="49"/>
      <c r="O79" s="49"/>
      <c r="P79" s="49"/>
      <c r="Q79" s="49"/>
      <c r="R79" s="49"/>
      <c r="S79" s="47" t="s">
        <v>296</v>
      </c>
      <c r="T79" s="47"/>
      <c r="U79" s="50" t="s">
        <v>44</v>
      </c>
      <c r="V79" s="47"/>
      <c r="W79" s="47" t="s">
        <v>43</v>
      </c>
      <c r="X79" s="50" t="s">
        <v>44</v>
      </c>
      <c r="Y79" s="54" t="s">
        <v>368</v>
      </c>
      <c r="Z79" s="47" t="s">
        <v>57</v>
      </c>
      <c r="AA79" s="50"/>
    </row>
    <row r="80" s="10" customFormat="1" ht="81" customHeight="1" spans="1:27">
      <c r="A80" s="47">
        <v>66</v>
      </c>
      <c r="B80" s="47" t="s">
        <v>381</v>
      </c>
      <c r="C80" s="51" t="s">
        <v>382</v>
      </c>
      <c r="D80" s="47" t="s">
        <v>34</v>
      </c>
      <c r="E80" s="47" t="s">
        <v>383</v>
      </c>
      <c r="F80" s="51" t="s">
        <v>384</v>
      </c>
      <c r="G80" s="48" t="s">
        <v>385</v>
      </c>
      <c r="H80" s="49">
        <f t="shared" si="15"/>
        <v>950</v>
      </c>
      <c r="I80" s="49">
        <f t="shared" si="16"/>
        <v>950</v>
      </c>
      <c r="J80" s="49"/>
      <c r="K80" s="49">
        <v>950</v>
      </c>
      <c r="L80" s="49"/>
      <c r="M80" s="49"/>
      <c r="N80" s="49"/>
      <c r="O80" s="49"/>
      <c r="P80" s="49"/>
      <c r="Q80" s="49"/>
      <c r="R80" s="49"/>
      <c r="S80" s="47" t="s">
        <v>296</v>
      </c>
      <c r="T80" s="47"/>
      <c r="U80" s="50" t="s">
        <v>44</v>
      </c>
      <c r="V80" s="47"/>
      <c r="W80" s="47" t="s">
        <v>43</v>
      </c>
      <c r="X80" s="50" t="s">
        <v>44</v>
      </c>
      <c r="Y80" s="54" t="s">
        <v>386</v>
      </c>
      <c r="Z80" s="47" t="s">
        <v>333</v>
      </c>
      <c r="AA80" s="50"/>
    </row>
    <row r="81" s="11" customFormat="1" ht="50" customHeight="1" spans="1:27">
      <c r="A81" s="41" t="s">
        <v>387</v>
      </c>
      <c r="B81" s="41" t="s">
        <v>388</v>
      </c>
      <c r="C81" s="41"/>
      <c r="D81" s="41"/>
      <c r="E81" s="41"/>
      <c r="F81" s="41"/>
      <c r="G81" s="41">
        <v>7</v>
      </c>
      <c r="H81" s="42">
        <f>SUM(H82:H88)</f>
        <v>2123</v>
      </c>
      <c r="I81" s="42">
        <f t="shared" ref="I81:N81" si="17">SUM(I82:I88)</f>
        <v>2123</v>
      </c>
      <c r="J81" s="42">
        <f t="shared" si="17"/>
        <v>2123</v>
      </c>
      <c r="K81" s="42">
        <f t="shared" si="17"/>
        <v>0</v>
      </c>
      <c r="L81" s="42">
        <f t="shared" si="17"/>
        <v>0</v>
      </c>
      <c r="M81" s="42">
        <f t="shared" si="17"/>
        <v>0</v>
      </c>
      <c r="N81" s="42">
        <f t="shared" si="17"/>
        <v>0</v>
      </c>
      <c r="O81" s="42">
        <f>SUM(O86:O88)</f>
        <v>0</v>
      </c>
      <c r="P81" s="42">
        <f>SUM(P86:P88)</f>
        <v>0</v>
      </c>
      <c r="Q81" s="42">
        <f>SUM(Q86:Q88)</f>
        <v>0</v>
      </c>
      <c r="R81" s="42">
        <f>SUM(R86:R88)</f>
        <v>0</v>
      </c>
      <c r="S81" s="41"/>
      <c r="T81" s="41"/>
      <c r="U81" s="56"/>
      <c r="V81" s="56"/>
      <c r="W81" s="56"/>
      <c r="X81" s="56"/>
      <c r="Y81" s="56"/>
      <c r="Z81" s="41"/>
      <c r="AA81" s="46"/>
    </row>
    <row r="82" s="9" customFormat="1" ht="65" customHeight="1" spans="1:27">
      <c r="A82" s="47">
        <v>67</v>
      </c>
      <c r="B82" s="47" t="s">
        <v>389</v>
      </c>
      <c r="C82" s="47" t="s">
        <v>390</v>
      </c>
      <c r="D82" s="47" t="s">
        <v>34</v>
      </c>
      <c r="E82" s="47" t="s">
        <v>39</v>
      </c>
      <c r="F82" s="47" t="s">
        <v>391</v>
      </c>
      <c r="G82" s="48" t="s">
        <v>392</v>
      </c>
      <c r="H82" s="49">
        <f t="shared" ref="H81:H88" si="18">SUM(I82,Q82,R82)</f>
        <v>270</v>
      </c>
      <c r="I82" s="49">
        <f t="shared" ref="I81:I88" si="19">SUM(J82:P82)</f>
        <v>270</v>
      </c>
      <c r="J82" s="49">
        <v>270</v>
      </c>
      <c r="K82" s="49"/>
      <c r="L82" s="49"/>
      <c r="M82" s="49"/>
      <c r="N82" s="49"/>
      <c r="O82" s="49"/>
      <c r="P82" s="49"/>
      <c r="Q82" s="49"/>
      <c r="R82" s="49"/>
      <c r="S82" s="47" t="s">
        <v>42</v>
      </c>
      <c r="T82" s="47"/>
      <c r="U82" s="50" t="s">
        <v>44</v>
      </c>
      <c r="V82" s="47"/>
      <c r="W82" s="47" t="s">
        <v>44</v>
      </c>
      <c r="X82" s="50" t="s">
        <v>44</v>
      </c>
      <c r="Y82" s="54" t="s">
        <v>393</v>
      </c>
      <c r="Z82" s="47" t="s">
        <v>68</v>
      </c>
      <c r="AA82" s="50"/>
    </row>
    <row r="83" s="9" customFormat="1" ht="65" customHeight="1" spans="1:27">
      <c r="A83" s="47">
        <v>68</v>
      </c>
      <c r="B83" s="47" t="s">
        <v>394</v>
      </c>
      <c r="C83" s="47" t="s">
        <v>395</v>
      </c>
      <c r="D83" s="47" t="s">
        <v>34</v>
      </c>
      <c r="E83" s="47" t="s">
        <v>39</v>
      </c>
      <c r="F83" s="47" t="s">
        <v>396</v>
      </c>
      <c r="G83" s="48" t="s">
        <v>397</v>
      </c>
      <c r="H83" s="49">
        <f t="shared" si="18"/>
        <v>100</v>
      </c>
      <c r="I83" s="49">
        <f t="shared" si="19"/>
        <v>100</v>
      </c>
      <c r="J83" s="49">
        <v>100</v>
      </c>
      <c r="K83" s="49"/>
      <c r="L83" s="49"/>
      <c r="M83" s="49"/>
      <c r="N83" s="49"/>
      <c r="O83" s="49"/>
      <c r="P83" s="49"/>
      <c r="Q83" s="49"/>
      <c r="R83" s="49"/>
      <c r="S83" s="47" t="s">
        <v>42</v>
      </c>
      <c r="T83" s="47"/>
      <c r="U83" s="50" t="s">
        <v>44</v>
      </c>
      <c r="V83" s="47"/>
      <c r="W83" s="47" t="s">
        <v>44</v>
      </c>
      <c r="X83" s="50" t="s">
        <v>44</v>
      </c>
      <c r="Y83" s="54" t="s">
        <v>398</v>
      </c>
      <c r="Z83" s="47" t="s">
        <v>68</v>
      </c>
      <c r="AA83" s="50"/>
    </row>
    <row r="84" s="9" customFormat="1" ht="65" customHeight="1" spans="1:27">
      <c r="A84" s="47">
        <v>69</v>
      </c>
      <c r="B84" s="47" t="s">
        <v>399</v>
      </c>
      <c r="C84" s="47" t="s">
        <v>400</v>
      </c>
      <c r="D84" s="47" t="s">
        <v>34</v>
      </c>
      <c r="E84" s="47" t="s">
        <v>39</v>
      </c>
      <c r="F84" s="47" t="s">
        <v>264</v>
      </c>
      <c r="G84" s="48" t="s">
        <v>401</v>
      </c>
      <c r="H84" s="49">
        <f t="shared" si="18"/>
        <v>40</v>
      </c>
      <c r="I84" s="49">
        <f t="shared" si="19"/>
        <v>40</v>
      </c>
      <c r="J84" s="49">
        <v>40</v>
      </c>
      <c r="K84" s="49"/>
      <c r="L84" s="49"/>
      <c r="M84" s="49"/>
      <c r="N84" s="49"/>
      <c r="O84" s="49"/>
      <c r="P84" s="49"/>
      <c r="Q84" s="49"/>
      <c r="R84" s="49"/>
      <c r="S84" s="47" t="s">
        <v>42</v>
      </c>
      <c r="T84" s="47"/>
      <c r="U84" s="50" t="s">
        <v>44</v>
      </c>
      <c r="V84" s="47"/>
      <c r="W84" s="47" t="s">
        <v>44</v>
      </c>
      <c r="X84" s="50" t="s">
        <v>44</v>
      </c>
      <c r="Y84" s="54" t="s">
        <v>402</v>
      </c>
      <c r="Z84" s="47" t="s">
        <v>68</v>
      </c>
      <c r="AA84" s="50"/>
    </row>
    <row r="85" s="9" customFormat="1" ht="65" customHeight="1" spans="1:27">
      <c r="A85" s="47">
        <v>70</v>
      </c>
      <c r="B85" s="47" t="s">
        <v>403</v>
      </c>
      <c r="C85" s="47" t="s">
        <v>404</v>
      </c>
      <c r="D85" s="47" t="s">
        <v>34</v>
      </c>
      <c r="E85" s="47" t="s">
        <v>39</v>
      </c>
      <c r="F85" s="47" t="s">
        <v>405</v>
      </c>
      <c r="G85" s="48" t="s">
        <v>406</v>
      </c>
      <c r="H85" s="49">
        <f t="shared" si="18"/>
        <v>250</v>
      </c>
      <c r="I85" s="49">
        <f t="shared" si="19"/>
        <v>250</v>
      </c>
      <c r="J85" s="49">
        <v>250</v>
      </c>
      <c r="K85" s="49"/>
      <c r="L85" s="49"/>
      <c r="M85" s="49"/>
      <c r="N85" s="49"/>
      <c r="O85" s="49"/>
      <c r="P85" s="49"/>
      <c r="Q85" s="49"/>
      <c r="R85" s="49"/>
      <c r="S85" s="47" t="s">
        <v>42</v>
      </c>
      <c r="T85" s="47"/>
      <c r="U85" s="50" t="s">
        <v>44</v>
      </c>
      <c r="V85" s="47"/>
      <c r="W85" s="47" t="s">
        <v>44</v>
      </c>
      <c r="X85" s="50" t="s">
        <v>44</v>
      </c>
      <c r="Y85" s="54" t="s">
        <v>407</v>
      </c>
      <c r="Z85" s="47" t="s">
        <v>68</v>
      </c>
      <c r="AA85" s="50"/>
    </row>
    <row r="86" s="9" customFormat="1" ht="71" customHeight="1" spans="1:27">
      <c r="A86" s="47">
        <v>71</v>
      </c>
      <c r="B86" s="47" t="s">
        <v>408</v>
      </c>
      <c r="C86" s="47" t="s">
        <v>409</v>
      </c>
      <c r="D86" s="47" t="s">
        <v>34</v>
      </c>
      <c r="E86" s="47" t="s">
        <v>39</v>
      </c>
      <c r="F86" s="47" t="s">
        <v>410</v>
      </c>
      <c r="G86" s="48" t="s">
        <v>411</v>
      </c>
      <c r="H86" s="49">
        <f t="shared" si="18"/>
        <v>555</v>
      </c>
      <c r="I86" s="49">
        <f t="shared" si="19"/>
        <v>555</v>
      </c>
      <c r="J86" s="49">
        <v>555</v>
      </c>
      <c r="K86" s="49"/>
      <c r="L86" s="49"/>
      <c r="M86" s="49"/>
      <c r="N86" s="49"/>
      <c r="O86" s="49"/>
      <c r="P86" s="49"/>
      <c r="Q86" s="49"/>
      <c r="R86" s="49"/>
      <c r="S86" s="47" t="s">
        <v>42</v>
      </c>
      <c r="T86" s="47"/>
      <c r="U86" s="50" t="s">
        <v>44</v>
      </c>
      <c r="V86" s="47"/>
      <c r="W86" s="47" t="s">
        <v>44</v>
      </c>
      <c r="X86" s="50" t="s">
        <v>44</v>
      </c>
      <c r="Y86" s="54" t="s">
        <v>412</v>
      </c>
      <c r="Z86" s="47" t="s">
        <v>68</v>
      </c>
      <c r="AA86" s="50"/>
    </row>
    <row r="87" s="9" customFormat="1" ht="71" customHeight="1" spans="1:27">
      <c r="A87" s="47">
        <v>72</v>
      </c>
      <c r="B87" s="47" t="s">
        <v>413</v>
      </c>
      <c r="C87" s="47" t="s">
        <v>414</v>
      </c>
      <c r="D87" s="47" t="s">
        <v>34</v>
      </c>
      <c r="E87" s="47" t="s">
        <v>39</v>
      </c>
      <c r="F87" s="47" t="s">
        <v>415</v>
      </c>
      <c r="G87" s="48" t="s">
        <v>416</v>
      </c>
      <c r="H87" s="49">
        <f t="shared" si="18"/>
        <v>550</v>
      </c>
      <c r="I87" s="49">
        <f t="shared" si="19"/>
        <v>550</v>
      </c>
      <c r="J87" s="49">
        <v>550</v>
      </c>
      <c r="K87" s="49"/>
      <c r="L87" s="49"/>
      <c r="M87" s="49"/>
      <c r="N87" s="49"/>
      <c r="O87" s="49"/>
      <c r="P87" s="49"/>
      <c r="Q87" s="49"/>
      <c r="R87" s="49"/>
      <c r="S87" s="47" t="s">
        <v>42</v>
      </c>
      <c r="T87" s="47"/>
      <c r="U87" s="50" t="s">
        <v>44</v>
      </c>
      <c r="V87" s="47"/>
      <c r="W87" s="47" t="s">
        <v>44</v>
      </c>
      <c r="X87" s="50" t="s">
        <v>44</v>
      </c>
      <c r="Y87" s="54" t="s">
        <v>417</v>
      </c>
      <c r="Z87" s="47" t="s">
        <v>68</v>
      </c>
      <c r="AA87" s="50"/>
    </row>
    <row r="88" s="9" customFormat="1" ht="71" customHeight="1" spans="1:27">
      <c r="A88" s="47">
        <v>73</v>
      </c>
      <c r="B88" s="47" t="s">
        <v>418</v>
      </c>
      <c r="C88" s="47" t="s">
        <v>419</v>
      </c>
      <c r="D88" s="47" t="s">
        <v>34</v>
      </c>
      <c r="E88" s="47" t="s">
        <v>39</v>
      </c>
      <c r="F88" s="47" t="s">
        <v>420</v>
      </c>
      <c r="G88" s="48" t="s">
        <v>421</v>
      </c>
      <c r="H88" s="49">
        <f t="shared" si="18"/>
        <v>358</v>
      </c>
      <c r="I88" s="49">
        <f t="shared" si="19"/>
        <v>358</v>
      </c>
      <c r="J88" s="49">
        <v>358</v>
      </c>
      <c r="K88" s="49"/>
      <c r="L88" s="49"/>
      <c r="M88" s="49"/>
      <c r="N88" s="49"/>
      <c r="O88" s="49"/>
      <c r="P88" s="49"/>
      <c r="Q88" s="49"/>
      <c r="R88" s="49"/>
      <c r="S88" s="47" t="s">
        <v>42</v>
      </c>
      <c r="T88" s="47"/>
      <c r="U88" s="47" t="s">
        <v>44</v>
      </c>
      <c r="V88" s="47"/>
      <c r="W88" s="47" t="s">
        <v>44</v>
      </c>
      <c r="X88" s="50" t="s">
        <v>44</v>
      </c>
      <c r="Y88" s="54" t="s">
        <v>422</v>
      </c>
      <c r="Z88" s="47" t="s">
        <v>68</v>
      </c>
      <c r="AA88" s="50"/>
    </row>
    <row r="89" s="11" customFormat="1" ht="50" customHeight="1" spans="1:27">
      <c r="A89" s="41" t="s">
        <v>423</v>
      </c>
      <c r="B89" s="41" t="s">
        <v>424</v>
      </c>
      <c r="C89" s="41"/>
      <c r="D89" s="41"/>
      <c r="E89" s="41"/>
      <c r="F89" s="41"/>
      <c r="G89" s="41">
        <v>8</v>
      </c>
      <c r="H89" s="42">
        <f>SUM(H90:H97)</f>
        <v>3270</v>
      </c>
      <c r="I89" s="42">
        <f>SUM(I90:I97)</f>
        <v>3270</v>
      </c>
      <c r="J89" s="42">
        <f>SUM(J90:J97)</f>
        <v>3270</v>
      </c>
      <c r="K89" s="42">
        <f>SUM(K90:K97)</f>
        <v>0</v>
      </c>
      <c r="L89" s="42">
        <f>SUM(L91:L97)</f>
        <v>0</v>
      </c>
      <c r="M89" s="42">
        <f>SUM(M91:M97)</f>
        <v>0</v>
      </c>
      <c r="N89" s="42">
        <f>SUM(N94:N97)</f>
        <v>0</v>
      </c>
      <c r="O89" s="42">
        <f>SUM(O94:O97)</f>
        <v>0</v>
      </c>
      <c r="P89" s="42">
        <f>SUM(P94:P95)</f>
        <v>0</v>
      </c>
      <c r="Q89" s="42">
        <f>SUM(Q94:Q95)</f>
        <v>0</v>
      </c>
      <c r="R89" s="42">
        <f>SUM(R94:R95)</f>
        <v>0</v>
      </c>
      <c r="S89" s="41"/>
      <c r="T89" s="57"/>
      <c r="U89" s="41"/>
      <c r="V89" s="41"/>
      <c r="W89" s="41"/>
      <c r="X89" s="41"/>
      <c r="Y89" s="41"/>
      <c r="Z89" s="57"/>
      <c r="AA89" s="46"/>
    </row>
    <row r="90" s="9" customFormat="1" ht="117" customHeight="1" spans="1:27">
      <c r="A90" s="47">
        <v>74</v>
      </c>
      <c r="B90" s="47" t="s">
        <v>425</v>
      </c>
      <c r="C90" s="47" t="s">
        <v>426</v>
      </c>
      <c r="D90" s="47" t="s">
        <v>34</v>
      </c>
      <c r="E90" s="47" t="s">
        <v>39</v>
      </c>
      <c r="F90" s="47" t="s">
        <v>249</v>
      </c>
      <c r="G90" s="48" t="s">
        <v>427</v>
      </c>
      <c r="H90" s="49">
        <f t="shared" ref="H90:H101" si="20">SUM(I90,Q90,R90)</f>
        <v>600</v>
      </c>
      <c r="I90" s="49">
        <f t="shared" ref="I90:I101" si="21">SUM(J90:P90)</f>
        <v>600</v>
      </c>
      <c r="J90" s="49">
        <v>600</v>
      </c>
      <c r="K90" s="49"/>
      <c r="L90" s="49"/>
      <c r="M90" s="49"/>
      <c r="N90" s="49"/>
      <c r="O90" s="49"/>
      <c r="P90" s="49"/>
      <c r="Q90" s="49"/>
      <c r="R90" s="49"/>
      <c r="S90" s="47" t="s">
        <v>42</v>
      </c>
      <c r="T90" s="47"/>
      <c r="U90" s="47" t="s">
        <v>44</v>
      </c>
      <c r="V90" s="47"/>
      <c r="W90" s="47" t="s">
        <v>43</v>
      </c>
      <c r="X90" s="50" t="s">
        <v>44</v>
      </c>
      <c r="Y90" s="48" t="s">
        <v>428</v>
      </c>
      <c r="Z90" s="47" t="s">
        <v>92</v>
      </c>
      <c r="AA90" s="50"/>
    </row>
    <row r="91" s="9" customFormat="1" ht="86" customHeight="1" spans="1:27">
      <c r="A91" s="47">
        <v>75</v>
      </c>
      <c r="B91" s="47" t="s">
        <v>429</v>
      </c>
      <c r="C91" s="47" t="s">
        <v>430</v>
      </c>
      <c r="D91" s="47" t="s">
        <v>34</v>
      </c>
      <c r="E91" s="47" t="s">
        <v>88</v>
      </c>
      <c r="F91" s="47" t="s">
        <v>316</v>
      </c>
      <c r="G91" s="48" t="s">
        <v>431</v>
      </c>
      <c r="H91" s="49">
        <f t="shared" si="20"/>
        <v>40</v>
      </c>
      <c r="I91" s="49">
        <f t="shared" si="21"/>
        <v>40</v>
      </c>
      <c r="J91" s="49">
        <v>40</v>
      </c>
      <c r="K91" s="49"/>
      <c r="L91" s="49"/>
      <c r="M91" s="49"/>
      <c r="N91" s="49"/>
      <c r="O91" s="49"/>
      <c r="P91" s="49"/>
      <c r="Q91" s="49"/>
      <c r="R91" s="49"/>
      <c r="S91" s="47" t="s">
        <v>42</v>
      </c>
      <c r="T91" s="47"/>
      <c r="U91" s="47" t="s">
        <v>44</v>
      </c>
      <c r="V91" s="47"/>
      <c r="W91" s="47" t="s">
        <v>43</v>
      </c>
      <c r="X91" s="50" t="s">
        <v>44</v>
      </c>
      <c r="Y91" s="48" t="s">
        <v>432</v>
      </c>
      <c r="Z91" s="47" t="s">
        <v>92</v>
      </c>
      <c r="AA91" s="50"/>
    </row>
    <row r="92" s="9" customFormat="1" ht="86" customHeight="1" spans="1:27">
      <c r="A92" s="47">
        <v>76</v>
      </c>
      <c r="B92" s="47" t="s">
        <v>433</v>
      </c>
      <c r="C92" s="50" t="s">
        <v>434</v>
      </c>
      <c r="D92" s="47" t="s">
        <v>34</v>
      </c>
      <c r="E92" s="47" t="s">
        <v>88</v>
      </c>
      <c r="F92" s="47" t="s">
        <v>316</v>
      </c>
      <c r="G92" s="58" t="s">
        <v>435</v>
      </c>
      <c r="H92" s="49">
        <f t="shared" si="20"/>
        <v>800</v>
      </c>
      <c r="I92" s="49">
        <f t="shared" si="21"/>
        <v>800</v>
      </c>
      <c r="J92" s="49">
        <v>800</v>
      </c>
      <c r="K92" s="49"/>
      <c r="L92" s="49"/>
      <c r="M92" s="49"/>
      <c r="N92" s="49"/>
      <c r="O92" s="49"/>
      <c r="P92" s="49"/>
      <c r="Q92" s="49"/>
      <c r="R92" s="49"/>
      <c r="S92" s="47" t="s">
        <v>42</v>
      </c>
      <c r="T92" s="47"/>
      <c r="U92" s="47" t="s">
        <v>44</v>
      </c>
      <c r="V92" s="47"/>
      <c r="W92" s="47" t="s">
        <v>43</v>
      </c>
      <c r="X92" s="50" t="s">
        <v>44</v>
      </c>
      <c r="Y92" s="59" t="s">
        <v>436</v>
      </c>
      <c r="Z92" s="47" t="s">
        <v>92</v>
      </c>
      <c r="AA92" s="50"/>
    </row>
    <row r="93" s="9" customFormat="1" ht="86" customHeight="1" spans="1:27">
      <c r="A93" s="47">
        <v>77</v>
      </c>
      <c r="B93" s="47" t="s">
        <v>437</v>
      </c>
      <c r="C93" s="50" t="s">
        <v>438</v>
      </c>
      <c r="D93" s="47" t="s">
        <v>34</v>
      </c>
      <c r="E93" s="47" t="s">
        <v>88</v>
      </c>
      <c r="F93" s="47" t="s">
        <v>316</v>
      </c>
      <c r="G93" s="58" t="s">
        <v>439</v>
      </c>
      <c r="H93" s="49">
        <f t="shared" si="20"/>
        <v>200</v>
      </c>
      <c r="I93" s="49">
        <f t="shared" si="21"/>
        <v>200</v>
      </c>
      <c r="J93" s="49">
        <v>200</v>
      </c>
      <c r="K93" s="49"/>
      <c r="L93" s="49"/>
      <c r="M93" s="49"/>
      <c r="N93" s="49"/>
      <c r="O93" s="49"/>
      <c r="P93" s="49"/>
      <c r="Q93" s="49"/>
      <c r="R93" s="49"/>
      <c r="S93" s="47" t="s">
        <v>42</v>
      </c>
      <c r="T93" s="47"/>
      <c r="U93" s="47" t="s">
        <v>44</v>
      </c>
      <c r="V93" s="47"/>
      <c r="W93" s="47" t="s">
        <v>43</v>
      </c>
      <c r="X93" s="50" t="s">
        <v>44</v>
      </c>
      <c r="Y93" s="59" t="s">
        <v>440</v>
      </c>
      <c r="Z93" s="47" t="s">
        <v>92</v>
      </c>
      <c r="AA93" s="50"/>
    </row>
    <row r="94" s="9" customFormat="1" ht="101" customHeight="1" spans="1:27">
      <c r="A94" s="47">
        <v>78</v>
      </c>
      <c r="B94" s="47" t="s">
        <v>441</v>
      </c>
      <c r="C94" s="50" t="s">
        <v>442</v>
      </c>
      <c r="D94" s="47" t="s">
        <v>34</v>
      </c>
      <c r="E94" s="47" t="s">
        <v>88</v>
      </c>
      <c r="F94" s="47" t="s">
        <v>361</v>
      </c>
      <c r="G94" s="48" t="s">
        <v>443</v>
      </c>
      <c r="H94" s="49">
        <f t="shared" si="20"/>
        <v>380</v>
      </c>
      <c r="I94" s="49">
        <f t="shared" si="21"/>
        <v>380</v>
      </c>
      <c r="J94" s="49">
        <v>380</v>
      </c>
      <c r="K94" s="49"/>
      <c r="L94" s="49"/>
      <c r="M94" s="49"/>
      <c r="N94" s="49"/>
      <c r="O94" s="49"/>
      <c r="P94" s="49"/>
      <c r="Q94" s="49"/>
      <c r="R94" s="49"/>
      <c r="S94" s="47" t="s">
        <v>42</v>
      </c>
      <c r="T94" s="47"/>
      <c r="U94" s="47" t="s">
        <v>44</v>
      </c>
      <c r="V94" s="47"/>
      <c r="W94" s="47" t="s">
        <v>43</v>
      </c>
      <c r="X94" s="50" t="s">
        <v>44</v>
      </c>
      <c r="Y94" s="48" t="s">
        <v>444</v>
      </c>
      <c r="Z94" s="47" t="s">
        <v>92</v>
      </c>
      <c r="AA94" s="50"/>
    </row>
    <row r="95" s="9" customFormat="1" ht="86" customHeight="1" spans="1:27">
      <c r="A95" s="47">
        <v>79</v>
      </c>
      <c r="B95" s="47" t="s">
        <v>445</v>
      </c>
      <c r="C95" s="47" t="s">
        <v>446</v>
      </c>
      <c r="D95" s="47" t="s">
        <v>34</v>
      </c>
      <c r="E95" s="47" t="s">
        <v>88</v>
      </c>
      <c r="F95" s="47" t="s">
        <v>447</v>
      </c>
      <c r="G95" s="48" t="s">
        <v>448</v>
      </c>
      <c r="H95" s="49">
        <f t="shared" si="20"/>
        <v>400</v>
      </c>
      <c r="I95" s="49">
        <f t="shared" si="21"/>
        <v>400</v>
      </c>
      <c r="J95" s="49">
        <v>400</v>
      </c>
      <c r="K95" s="49"/>
      <c r="L95" s="49"/>
      <c r="M95" s="49"/>
      <c r="N95" s="49"/>
      <c r="O95" s="49"/>
      <c r="P95" s="49"/>
      <c r="Q95" s="49"/>
      <c r="R95" s="49"/>
      <c r="S95" s="47" t="s">
        <v>42</v>
      </c>
      <c r="T95" s="47"/>
      <c r="U95" s="47" t="s">
        <v>44</v>
      </c>
      <c r="V95" s="47"/>
      <c r="W95" s="47" t="s">
        <v>43</v>
      </c>
      <c r="X95" s="50" t="s">
        <v>44</v>
      </c>
      <c r="Y95" s="48" t="s">
        <v>449</v>
      </c>
      <c r="Z95" s="47" t="s">
        <v>92</v>
      </c>
      <c r="AA95" s="50"/>
    </row>
    <row r="96" s="10" customFormat="1" ht="126" customHeight="1" spans="1:27">
      <c r="A96" s="47">
        <v>80</v>
      </c>
      <c r="B96" s="47" t="s">
        <v>450</v>
      </c>
      <c r="C96" s="47" t="s">
        <v>451</v>
      </c>
      <c r="D96" s="47" t="s">
        <v>34</v>
      </c>
      <c r="E96" s="47" t="s">
        <v>88</v>
      </c>
      <c r="F96" s="47" t="s">
        <v>452</v>
      </c>
      <c r="G96" s="48" t="s">
        <v>453</v>
      </c>
      <c r="H96" s="49">
        <f t="shared" si="20"/>
        <v>550</v>
      </c>
      <c r="I96" s="49">
        <f t="shared" si="21"/>
        <v>550</v>
      </c>
      <c r="J96" s="49">
        <v>550</v>
      </c>
      <c r="K96" s="49"/>
      <c r="L96" s="49"/>
      <c r="M96" s="49"/>
      <c r="N96" s="49"/>
      <c r="O96" s="49"/>
      <c r="P96" s="49"/>
      <c r="Q96" s="49"/>
      <c r="R96" s="49"/>
      <c r="S96" s="47" t="s">
        <v>42</v>
      </c>
      <c r="T96" s="47"/>
      <c r="U96" s="47" t="s">
        <v>44</v>
      </c>
      <c r="V96" s="47"/>
      <c r="W96" s="47" t="s">
        <v>43</v>
      </c>
      <c r="X96" s="50" t="s">
        <v>44</v>
      </c>
      <c r="Y96" s="48" t="s">
        <v>454</v>
      </c>
      <c r="Z96" s="47" t="s">
        <v>92</v>
      </c>
      <c r="AA96" s="50"/>
    </row>
    <row r="97" s="10" customFormat="1" ht="86" customHeight="1" spans="1:27">
      <c r="A97" s="47">
        <v>81</v>
      </c>
      <c r="B97" s="47" t="s">
        <v>455</v>
      </c>
      <c r="C97" s="47" t="s">
        <v>456</v>
      </c>
      <c r="D97" s="47" t="s">
        <v>34</v>
      </c>
      <c r="E97" s="47" t="s">
        <v>88</v>
      </c>
      <c r="F97" s="47" t="s">
        <v>457</v>
      </c>
      <c r="G97" s="48" t="s">
        <v>458</v>
      </c>
      <c r="H97" s="49">
        <f t="shared" si="20"/>
        <v>300</v>
      </c>
      <c r="I97" s="49">
        <f t="shared" si="21"/>
        <v>300</v>
      </c>
      <c r="J97" s="49">
        <v>300</v>
      </c>
      <c r="K97" s="49"/>
      <c r="L97" s="49"/>
      <c r="M97" s="49"/>
      <c r="N97" s="49"/>
      <c r="O97" s="49"/>
      <c r="P97" s="49"/>
      <c r="Q97" s="49"/>
      <c r="R97" s="49"/>
      <c r="S97" s="47" t="s">
        <v>42</v>
      </c>
      <c r="T97" s="47"/>
      <c r="U97" s="47" t="s">
        <v>44</v>
      </c>
      <c r="V97" s="47"/>
      <c r="W97" s="47" t="s">
        <v>43</v>
      </c>
      <c r="X97" s="50" t="s">
        <v>44</v>
      </c>
      <c r="Y97" s="48" t="s">
        <v>454</v>
      </c>
      <c r="Z97" s="47" t="s">
        <v>92</v>
      </c>
      <c r="AA97" s="50"/>
    </row>
    <row r="98" s="11" customFormat="1" ht="50" customHeight="1" spans="1:27">
      <c r="A98" s="41" t="s">
        <v>459</v>
      </c>
      <c r="B98" s="41" t="s">
        <v>81</v>
      </c>
      <c r="C98" s="41"/>
      <c r="D98" s="41"/>
      <c r="E98" s="41"/>
      <c r="F98" s="41"/>
      <c r="G98" s="41">
        <v>3</v>
      </c>
      <c r="H98" s="42">
        <f t="shared" si="20"/>
        <v>1537</v>
      </c>
      <c r="I98" s="42">
        <f t="shared" si="21"/>
        <v>1537</v>
      </c>
      <c r="J98" s="42">
        <f>SUM(J99:J101)</f>
        <v>1537</v>
      </c>
      <c r="K98" s="42"/>
      <c r="L98" s="42">
        <f>SUM(L99:L101)</f>
        <v>0</v>
      </c>
      <c r="M98" s="42"/>
      <c r="N98" s="42">
        <f>SUM(N99:N101)</f>
        <v>0</v>
      </c>
      <c r="O98" s="42">
        <f>SUM(O99:O101)</f>
        <v>0</v>
      </c>
      <c r="P98" s="42">
        <f>SUM(P99:P100)</f>
        <v>0</v>
      </c>
      <c r="Q98" s="42">
        <f>SUM(Q99:Q100)</f>
        <v>0</v>
      </c>
      <c r="R98" s="42">
        <f>SUM(R99:R100)</f>
        <v>0</v>
      </c>
      <c r="S98" s="41"/>
      <c r="T98" s="57"/>
      <c r="U98" s="41"/>
      <c r="V98" s="41"/>
      <c r="W98" s="41"/>
      <c r="X98" s="41"/>
      <c r="Y98" s="41"/>
      <c r="Z98" s="57"/>
      <c r="AA98" s="46"/>
    </row>
    <row r="99" s="9" customFormat="1" ht="191" customHeight="1" spans="1:27">
      <c r="A99" s="47">
        <v>82</v>
      </c>
      <c r="B99" s="47" t="s">
        <v>460</v>
      </c>
      <c r="C99" s="47" t="s">
        <v>461</v>
      </c>
      <c r="D99" s="47" t="s">
        <v>34</v>
      </c>
      <c r="E99" s="47" t="s">
        <v>81</v>
      </c>
      <c r="F99" s="47" t="s">
        <v>361</v>
      </c>
      <c r="G99" s="48" t="s">
        <v>462</v>
      </c>
      <c r="H99" s="49">
        <f t="shared" si="20"/>
        <v>570</v>
      </c>
      <c r="I99" s="49">
        <f t="shared" si="21"/>
        <v>570</v>
      </c>
      <c r="J99" s="49">
        <v>570</v>
      </c>
      <c r="K99" s="49"/>
      <c r="L99" s="49"/>
      <c r="M99" s="49"/>
      <c r="N99" s="49"/>
      <c r="O99" s="49"/>
      <c r="P99" s="49"/>
      <c r="Q99" s="49"/>
      <c r="R99" s="49"/>
      <c r="S99" s="47" t="s">
        <v>42</v>
      </c>
      <c r="T99" s="47"/>
      <c r="U99" s="50" t="s">
        <v>44</v>
      </c>
      <c r="V99" s="47"/>
      <c r="W99" s="47" t="s">
        <v>43</v>
      </c>
      <c r="X99" s="50" t="s">
        <v>44</v>
      </c>
      <c r="Y99" s="54" t="s">
        <v>463</v>
      </c>
      <c r="Z99" s="47" t="s">
        <v>464</v>
      </c>
      <c r="AA99" s="50"/>
    </row>
    <row r="100" s="9" customFormat="1" ht="86" customHeight="1" spans="1:27">
      <c r="A100" s="47">
        <v>83</v>
      </c>
      <c r="B100" s="47" t="s">
        <v>465</v>
      </c>
      <c r="C100" s="47" t="s">
        <v>466</v>
      </c>
      <c r="D100" s="47" t="s">
        <v>34</v>
      </c>
      <c r="E100" s="47" t="s">
        <v>81</v>
      </c>
      <c r="F100" s="47" t="s">
        <v>467</v>
      </c>
      <c r="G100" s="48" t="s">
        <v>468</v>
      </c>
      <c r="H100" s="49">
        <f t="shared" si="20"/>
        <v>327</v>
      </c>
      <c r="I100" s="49">
        <f t="shared" si="21"/>
        <v>327</v>
      </c>
      <c r="J100" s="49">
        <v>327</v>
      </c>
      <c r="K100" s="49"/>
      <c r="L100" s="49"/>
      <c r="M100" s="49"/>
      <c r="N100" s="49"/>
      <c r="O100" s="49"/>
      <c r="P100" s="49"/>
      <c r="Q100" s="49"/>
      <c r="R100" s="49"/>
      <c r="S100" s="47" t="s">
        <v>42</v>
      </c>
      <c r="T100" s="47"/>
      <c r="U100" s="47" t="s">
        <v>44</v>
      </c>
      <c r="V100" s="47"/>
      <c r="W100" s="47" t="s">
        <v>43</v>
      </c>
      <c r="X100" s="50" t="s">
        <v>44</v>
      </c>
      <c r="Y100" s="48" t="s">
        <v>469</v>
      </c>
      <c r="Z100" s="47" t="s">
        <v>464</v>
      </c>
      <c r="AA100" s="50"/>
    </row>
    <row r="101" s="10" customFormat="1" ht="95" customHeight="1" spans="1:27">
      <c r="A101" s="47">
        <v>84</v>
      </c>
      <c r="B101" s="47" t="s">
        <v>470</v>
      </c>
      <c r="C101" s="47" t="s">
        <v>471</v>
      </c>
      <c r="D101" s="47" t="s">
        <v>34</v>
      </c>
      <c r="E101" s="47" t="s">
        <v>81</v>
      </c>
      <c r="F101" s="47" t="s">
        <v>197</v>
      </c>
      <c r="G101" s="48" t="s">
        <v>472</v>
      </c>
      <c r="H101" s="49">
        <f t="shared" si="20"/>
        <v>640</v>
      </c>
      <c r="I101" s="49">
        <f t="shared" si="21"/>
        <v>640</v>
      </c>
      <c r="J101" s="49">
        <v>640</v>
      </c>
      <c r="K101" s="49"/>
      <c r="L101" s="49"/>
      <c r="M101" s="49"/>
      <c r="N101" s="49"/>
      <c r="O101" s="49"/>
      <c r="P101" s="49"/>
      <c r="Q101" s="49"/>
      <c r="R101" s="49"/>
      <c r="S101" s="47" t="s">
        <v>42</v>
      </c>
      <c r="T101" s="47"/>
      <c r="U101" s="47" t="s">
        <v>44</v>
      </c>
      <c r="V101" s="47"/>
      <c r="W101" s="47" t="s">
        <v>43</v>
      </c>
      <c r="X101" s="50" t="s">
        <v>44</v>
      </c>
      <c r="Y101" s="54" t="s">
        <v>473</v>
      </c>
      <c r="Z101" s="47" t="s">
        <v>464</v>
      </c>
      <c r="AA101" s="50"/>
    </row>
    <row r="102" s="11" customFormat="1" ht="50" customHeight="1" spans="1:27">
      <c r="A102" s="41" t="s">
        <v>474</v>
      </c>
      <c r="B102" s="41" t="s">
        <v>475</v>
      </c>
      <c r="C102" s="41"/>
      <c r="D102" s="41"/>
      <c r="E102" s="41"/>
      <c r="F102" s="41"/>
      <c r="G102" s="41">
        <v>6</v>
      </c>
      <c r="H102" s="42">
        <f>SUM(H103:H108)</f>
        <v>2600</v>
      </c>
      <c r="I102" s="42">
        <f t="shared" ref="I102:R102" si="22">SUM(I103:I108)</f>
        <v>2600</v>
      </c>
      <c r="J102" s="42">
        <f t="shared" si="22"/>
        <v>2600</v>
      </c>
      <c r="K102" s="42">
        <f t="shared" si="22"/>
        <v>0</v>
      </c>
      <c r="L102" s="42">
        <f t="shared" si="22"/>
        <v>0</v>
      </c>
      <c r="M102" s="42">
        <f t="shared" si="22"/>
        <v>0</v>
      </c>
      <c r="N102" s="42">
        <f t="shared" si="22"/>
        <v>0</v>
      </c>
      <c r="O102" s="42">
        <f t="shared" si="22"/>
        <v>0</v>
      </c>
      <c r="P102" s="42">
        <f t="shared" si="22"/>
        <v>0</v>
      </c>
      <c r="Q102" s="42">
        <f t="shared" si="22"/>
        <v>0</v>
      </c>
      <c r="R102" s="42">
        <f t="shared" si="22"/>
        <v>0</v>
      </c>
      <c r="S102" s="41"/>
      <c r="T102" s="57"/>
      <c r="U102" s="56"/>
      <c r="V102" s="56"/>
      <c r="W102" s="56"/>
      <c r="X102" s="56"/>
      <c r="Y102" s="56"/>
      <c r="Z102" s="57"/>
      <c r="AA102" s="46"/>
    </row>
    <row r="103" s="10" customFormat="1" ht="69" customHeight="1" spans="1:27">
      <c r="A103" s="47">
        <v>85</v>
      </c>
      <c r="B103" s="47" t="s">
        <v>476</v>
      </c>
      <c r="C103" s="47" t="s">
        <v>477</v>
      </c>
      <c r="D103" s="47" t="s">
        <v>34</v>
      </c>
      <c r="E103" s="47" t="s">
        <v>81</v>
      </c>
      <c r="F103" s="47" t="s">
        <v>478</v>
      </c>
      <c r="G103" s="48" t="s">
        <v>479</v>
      </c>
      <c r="H103" s="49">
        <f t="shared" ref="H103:H108" si="23">SUM(I103,Q103,R103)</f>
        <v>200</v>
      </c>
      <c r="I103" s="49">
        <f t="shared" ref="I103:I108" si="24">SUM(J103:P103)</f>
        <v>200</v>
      </c>
      <c r="J103" s="49">
        <v>200</v>
      </c>
      <c r="K103" s="49"/>
      <c r="L103" s="49"/>
      <c r="M103" s="49"/>
      <c r="N103" s="49"/>
      <c r="O103" s="49"/>
      <c r="P103" s="49"/>
      <c r="Q103" s="49"/>
      <c r="R103" s="49"/>
      <c r="S103" s="47" t="s">
        <v>296</v>
      </c>
      <c r="T103" s="47"/>
      <c r="U103" s="50" t="s">
        <v>44</v>
      </c>
      <c r="V103" s="47"/>
      <c r="W103" s="47" t="s">
        <v>43</v>
      </c>
      <c r="X103" s="50" t="s">
        <v>44</v>
      </c>
      <c r="Y103" s="48" t="s">
        <v>480</v>
      </c>
      <c r="Z103" s="47" t="s">
        <v>481</v>
      </c>
      <c r="AA103" s="50"/>
    </row>
    <row r="104" s="10" customFormat="1" ht="108" customHeight="1" spans="1:27">
      <c r="A104" s="47">
        <v>86</v>
      </c>
      <c r="B104" s="47" t="s">
        <v>482</v>
      </c>
      <c r="C104" s="47" t="s">
        <v>483</v>
      </c>
      <c r="D104" s="47" t="s">
        <v>34</v>
      </c>
      <c r="E104" s="47" t="s">
        <v>81</v>
      </c>
      <c r="F104" s="47" t="s">
        <v>484</v>
      </c>
      <c r="G104" s="48" t="s">
        <v>485</v>
      </c>
      <c r="H104" s="49">
        <f t="shared" si="23"/>
        <v>400</v>
      </c>
      <c r="I104" s="49">
        <f t="shared" si="24"/>
        <v>400</v>
      </c>
      <c r="J104" s="49">
        <v>400</v>
      </c>
      <c r="K104" s="49"/>
      <c r="L104" s="49"/>
      <c r="M104" s="49"/>
      <c r="N104" s="49"/>
      <c r="O104" s="49"/>
      <c r="P104" s="49"/>
      <c r="Q104" s="49"/>
      <c r="R104" s="49"/>
      <c r="S104" s="47" t="s">
        <v>296</v>
      </c>
      <c r="T104" s="47"/>
      <c r="U104" s="50" t="s">
        <v>44</v>
      </c>
      <c r="V104" s="60"/>
      <c r="W104" s="47" t="s">
        <v>43</v>
      </c>
      <c r="X104" s="50" t="s">
        <v>44</v>
      </c>
      <c r="Y104" s="48" t="s">
        <v>486</v>
      </c>
      <c r="Z104" s="47" t="s">
        <v>481</v>
      </c>
      <c r="AA104" s="50"/>
    </row>
    <row r="105" s="9" customFormat="1" ht="66" customHeight="1" spans="1:27">
      <c r="A105" s="47">
        <v>87</v>
      </c>
      <c r="B105" s="47" t="s">
        <v>487</v>
      </c>
      <c r="C105" s="47" t="s">
        <v>488</v>
      </c>
      <c r="D105" s="47" t="s">
        <v>34</v>
      </c>
      <c r="E105" s="47" t="s">
        <v>356</v>
      </c>
      <c r="F105" s="51" t="s">
        <v>489</v>
      </c>
      <c r="G105" s="48" t="s">
        <v>490</v>
      </c>
      <c r="H105" s="49">
        <f t="shared" si="23"/>
        <v>1300</v>
      </c>
      <c r="I105" s="49">
        <f t="shared" si="24"/>
        <v>1300</v>
      </c>
      <c r="J105" s="49">
        <v>1300</v>
      </c>
      <c r="K105" s="49"/>
      <c r="L105" s="49"/>
      <c r="M105" s="49"/>
      <c r="N105" s="49"/>
      <c r="O105" s="49"/>
      <c r="P105" s="49"/>
      <c r="Q105" s="49"/>
      <c r="R105" s="49"/>
      <c r="S105" s="47" t="s">
        <v>42</v>
      </c>
      <c r="T105" s="47"/>
      <c r="U105" s="47" t="s">
        <v>44</v>
      </c>
      <c r="V105" s="47"/>
      <c r="W105" s="47" t="s">
        <v>43</v>
      </c>
      <c r="X105" s="50" t="s">
        <v>44</v>
      </c>
      <c r="Y105" s="48" t="s">
        <v>491</v>
      </c>
      <c r="Z105" s="47" t="s">
        <v>492</v>
      </c>
      <c r="AA105" s="50"/>
    </row>
    <row r="106" s="10" customFormat="1" ht="102" customHeight="1" spans="1:27">
      <c r="A106" s="47">
        <v>88</v>
      </c>
      <c r="B106" s="47" t="s">
        <v>493</v>
      </c>
      <c r="C106" s="47" t="s">
        <v>494</v>
      </c>
      <c r="D106" s="47" t="s">
        <v>34</v>
      </c>
      <c r="E106" s="47" t="s">
        <v>356</v>
      </c>
      <c r="F106" s="51" t="s">
        <v>209</v>
      </c>
      <c r="G106" s="61" t="s">
        <v>495</v>
      </c>
      <c r="H106" s="49">
        <f t="shared" si="23"/>
        <v>300</v>
      </c>
      <c r="I106" s="49">
        <f t="shared" si="24"/>
        <v>300</v>
      </c>
      <c r="J106" s="49">
        <v>300</v>
      </c>
      <c r="K106" s="49"/>
      <c r="L106" s="49"/>
      <c r="M106" s="49"/>
      <c r="N106" s="49"/>
      <c r="O106" s="49"/>
      <c r="P106" s="49"/>
      <c r="Q106" s="49"/>
      <c r="R106" s="49"/>
      <c r="S106" s="47" t="s">
        <v>42</v>
      </c>
      <c r="T106" s="47"/>
      <c r="U106" s="47" t="s">
        <v>44</v>
      </c>
      <c r="V106" s="47"/>
      <c r="W106" s="47" t="s">
        <v>43</v>
      </c>
      <c r="X106" s="50" t="s">
        <v>44</v>
      </c>
      <c r="Y106" s="48" t="s">
        <v>496</v>
      </c>
      <c r="Z106" s="47" t="s">
        <v>492</v>
      </c>
      <c r="AA106" s="50"/>
    </row>
    <row r="107" s="10" customFormat="1" ht="71" customHeight="1" spans="1:27">
      <c r="A107" s="47">
        <v>89</v>
      </c>
      <c r="B107" s="47" t="s">
        <v>497</v>
      </c>
      <c r="C107" s="47" t="s">
        <v>498</v>
      </c>
      <c r="D107" s="47" t="s">
        <v>34</v>
      </c>
      <c r="E107" s="47" t="s">
        <v>81</v>
      </c>
      <c r="F107" s="51" t="s">
        <v>499</v>
      </c>
      <c r="G107" s="61" t="s">
        <v>500</v>
      </c>
      <c r="H107" s="49">
        <f t="shared" si="23"/>
        <v>300</v>
      </c>
      <c r="I107" s="49">
        <f t="shared" si="24"/>
        <v>300</v>
      </c>
      <c r="J107" s="49">
        <v>300</v>
      </c>
      <c r="K107" s="49"/>
      <c r="L107" s="49"/>
      <c r="M107" s="49"/>
      <c r="N107" s="49"/>
      <c r="O107" s="49"/>
      <c r="P107" s="49"/>
      <c r="Q107" s="49"/>
      <c r="R107" s="49"/>
      <c r="S107" s="47" t="s">
        <v>42</v>
      </c>
      <c r="T107" s="47"/>
      <c r="U107" s="47" t="s">
        <v>44</v>
      </c>
      <c r="V107" s="47"/>
      <c r="W107" s="47" t="s">
        <v>43</v>
      </c>
      <c r="X107" s="50" t="s">
        <v>44</v>
      </c>
      <c r="Y107" s="48" t="s">
        <v>501</v>
      </c>
      <c r="Z107" s="47" t="s">
        <v>481</v>
      </c>
      <c r="AA107" s="50"/>
    </row>
    <row r="108" s="10" customFormat="1" ht="93" customHeight="1" spans="1:27">
      <c r="A108" s="47">
        <v>90</v>
      </c>
      <c r="B108" s="47" t="s">
        <v>502</v>
      </c>
      <c r="C108" s="51" t="s">
        <v>503</v>
      </c>
      <c r="D108" s="51" t="s">
        <v>34</v>
      </c>
      <c r="E108" s="51" t="s">
        <v>329</v>
      </c>
      <c r="F108" s="51" t="s">
        <v>504</v>
      </c>
      <c r="G108" s="61" t="s">
        <v>505</v>
      </c>
      <c r="H108" s="49">
        <f t="shared" si="23"/>
        <v>100</v>
      </c>
      <c r="I108" s="49">
        <f t="shared" si="24"/>
        <v>100</v>
      </c>
      <c r="J108" s="49">
        <v>100</v>
      </c>
      <c r="K108" s="49"/>
      <c r="L108" s="49"/>
      <c r="M108" s="49"/>
      <c r="N108" s="49"/>
      <c r="O108" s="49"/>
      <c r="P108" s="49"/>
      <c r="Q108" s="49"/>
      <c r="R108" s="49"/>
      <c r="S108" s="47" t="s">
        <v>296</v>
      </c>
      <c r="T108" s="47"/>
      <c r="U108" s="50" t="s">
        <v>44</v>
      </c>
      <c r="V108" s="47"/>
      <c r="W108" s="47" t="s">
        <v>43</v>
      </c>
      <c r="X108" s="50" t="s">
        <v>44</v>
      </c>
      <c r="Y108" s="48" t="s">
        <v>506</v>
      </c>
      <c r="Z108" s="47" t="s">
        <v>333</v>
      </c>
      <c r="AA108" s="50"/>
    </row>
    <row r="109" s="11" customFormat="1" ht="50" customHeight="1" spans="1:27">
      <c r="A109" s="41" t="s">
        <v>507</v>
      </c>
      <c r="B109" s="41" t="s">
        <v>508</v>
      </c>
      <c r="C109" s="41"/>
      <c r="D109" s="41"/>
      <c r="E109" s="41"/>
      <c r="F109" s="41"/>
      <c r="G109" s="41">
        <v>6</v>
      </c>
      <c r="H109" s="42">
        <f t="shared" ref="H109:H122" si="25">SUM(I109,Q109,R109)</f>
        <v>5555.6</v>
      </c>
      <c r="I109" s="42">
        <f t="shared" ref="I109:I122" si="26">SUM(J109:P109)</f>
        <v>5555.6</v>
      </c>
      <c r="J109" s="42">
        <f t="shared" ref="J109:R109" si="27">SUM(J110:J115)</f>
        <v>530</v>
      </c>
      <c r="K109" s="42">
        <f t="shared" si="27"/>
        <v>5025.6</v>
      </c>
      <c r="L109" s="42">
        <f t="shared" si="27"/>
        <v>0</v>
      </c>
      <c r="M109" s="42">
        <f t="shared" si="27"/>
        <v>0</v>
      </c>
      <c r="N109" s="42">
        <f t="shared" si="27"/>
        <v>0</v>
      </c>
      <c r="O109" s="42">
        <f t="shared" si="27"/>
        <v>0</v>
      </c>
      <c r="P109" s="42">
        <f t="shared" si="27"/>
        <v>0</v>
      </c>
      <c r="Q109" s="42">
        <f t="shared" si="27"/>
        <v>0</v>
      </c>
      <c r="R109" s="42">
        <f t="shared" si="27"/>
        <v>0</v>
      </c>
      <c r="S109" s="41"/>
      <c r="T109" s="57"/>
      <c r="U109" s="56"/>
      <c r="V109" s="56"/>
      <c r="W109" s="56"/>
      <c r="X109" s="56"/>
      <c r="Y109" s="56"/>
      <c r="Z109" s="57"/>
      <c r="AA109" s="46"/>
    </row>
    <row r="110" s="9" customFormat="1" ht="80" customHeight="1" spans="1:27">
      <c r="A110" s="47">
        <v>91</v>
      </c>
      <c r="B110" s="47" t="s">
        <v>509</v>
      </c>
      <c r="C110" s="47" t="s">
        <v>510</v>
      </c>
      <c r="D110" s="47" t="s">
        <v>511</v>
      </c>
      <c r="E110" s="47" t="s">
        <v>512</v>
      </c>
      <c r="F110" s="47" t="s">
        <v>114</v>
      </c>
      <c r="G110" s="48" t="s">
        <v>513</v>
      </c>
      <c r="H110" s="49">
        <f t="shared" si="25"/>
        <v>1894.8</v>
      </c>
      <c r="I110" s="49">
        <f t="shared" si="26"/>
        <v>1894.8</v>
      </c>
      <c r="J110" s="49"/>
      <c r="K110" s="49">
        <v>1894.8</v>
      </c>
      <c r="L110" s="49"/>
      <c r="M110" s="49"/>
      <c r="N110" s="49"/>
      <c r="O110" s="49"/>
      <c r="P110" s="49"/>
      <c r="Q110" s="49"/>
      <c r="R110" s="49"/>
      <c r="S110" s="47" t="s">
        <v>514</v>
      </c>
      <c r="T110" s="47">
        <v>1579</v>
      </c>
      <c r="U110" s="47" t="s">
        <v>44</v>
      </c>
      <c r="V110" s="47"/>
      <c r="W110" s="47" t="s">
        <v>44</v>
      </c>
      <c r="X110" s="50" t="s">
        <v>44</v>
      </c>
      <c r="Y110" s="61" t="s">
        <v>515</v>
      </c>
      <c r="Z110" s="47" t="s">
        <v>516</v>
      </c>
      <c r="AA110" s="50"/>
    </row>
    <row r="111" s="9" customFormat="1" ht="80" customHeight="1" spans="1:27">
      <c r="A111" s="47">
        <v>92</v>
      </c>
      <c r="B111" s="47" t="s">
        <v>517</v>
      </c>
      <c r="C111" s="47" t="s">
        <v>518</v>
      </c>
      <c r="D111" s="47" t="s">
        <v>511</v>
      </c>
      <c r="E111" s="47" t="s">
        <v>512</v>
      </c>
      <c r="F111" s="47" t="s">
        <v>114</v>
      </c>
      <c r="G111" s="48" t="s">
        <v>519</v>
      </c>
      <c r="H111" s="49">
        <f t="shared" si="25"/>
        <v>1276.8</v>
      </c>
      <c r="I111" s="49">
        <f t="shared" si="26"/>
        <v>1276.8</v>
      </c>
      <c r="J111" s="49"/>
      <c r="K111" s="49">
        <v>1276.8</v>
      </c>
      <c r="L111" s="49"/>
      <c r="M111" s="49"/>
      <c r="N111" s="49"/>
      <c r="O111" s="49"/>
      <c r="P111" s="49"/>
      <c r="Q111" s="49"/>
      <c r="R111" s="49"/>
      <c r="S111" s="47" t="s">
        <v>514</v>
      </c>
      <c r="T111" s="47">
        <v>1216</v>
      </c>
      <c r="U111" s="47" t="s">
        <v>44</v>
      </c>
      <c r="V111" s="47"/>
      <c r="W111" s="47" t="s">
        <v>44</v>
      </c>
      <c r="X111" s="50" t="s">
        <v>44</v>
      </c>
      <c r="Y111" s="48" t="s">
        <v>520</v>
      </c>
      <c r="Z111" s="47" t="s">
        <v>521</v>
      </c>
      <c r="AA111" s="50"/>
    </row>
    <row r="112" s="9" customFormat="1" ht="80" customHeight="1" spans="1:27">
      <c r="A112" s="47">
        <v>93</v>
      </c>
      <c r="B112" s="47" t="s">
        <v>522</v>
      </c>
      <c r="C112" s="47" t="s">
        <v>523</v>
      </c>
      <c r="D112" s="47" t="s">
        <v>511</v>
      </c>
      <c r="E112" s="47" t="s">
        <v>524</v>
      </c>
      <c r="F112" s="47" t="s">
        <v>114</v>
      </c>
      <c r="G112" s="48" t="s">
        <v>525</v>
      </c>
      <c r="H112" s="49">
        <f t="shared" si="25"/>
        <v>500</v>
      </c>
      <c r="I112" s="49">
        <f t="shared" si="26"/>
        <v>500</v>
      </c>
      <c r="J112" s="49">
        <v>500</v>
      </c>
      <c r="K112" s="49"/>
      <c r="L112" s="49"/>
      <c r="M112" s="49"/>
      <c r="N112" s="49"/>
      <c r="O112" s="49"/>
      <c r="P112" s="49"/>
      <c r="Q112" s="49"/>
      <c r="R112" s="49"/>
      <c r="S112" s="47" t="s">
        <v>514</v>
      </c>
      <c r="T112" s="47">
        <v>2500</v>
      </c>
      <c r="U112" s="47" t="s">
        <v>44</v>
      </c>
      <c r="V112" s="47"/>
      <c r="W112" s="47" t="s">
        <v>44</v>
      </c>
      <c r="X112" s="50" t="s">
        <v>44</v>
      </c>
      <c r="Y112" s="48" t="s">
        <v>526</v>
      </c>
      <c r="Z112" s="47" t="s">
        <v>521</v>
      </c>
      <c r="AA112" s="50"/>
    </row>
    <row r="113" s="9" customFormat="1" ht="80" customHeight="1" spans="1:27">
      <c r="A113" s="47">
        <v>94</v>
      </c>
      <c r="B113" s="47" t="s">
        <v>527</v>
      </c>
      <c r="C113" s="47" t="s">
        <v>528</v>
      </c>
      <c r="D113" s="47" t="s">
        <v>511</v>
      </c>
      <c r="E113" s="47" t="s">
        <v>524</v>
      </c>
      <c r="F113" s="47" t="s">
        <v>114</v>
      </c>
      <c r="G113" s="48" t="s">
        <v>529</v>
      </c>
      <c r="H113" s="49">
        <f t="shared" si="25"/>
        <v>1800</v>
      </c>
      <c r="I113" s="49">
        <f t="shared" si="26"/>
        <v>1800</v>
      </c>
      <c r="J113" s="49"/>
      <c r="K113" s="49">
        <v>1800</v>
      </c>
      <c r="L113" s="49"/>
      <c r="M113" s="49"/>
      <c r="N113" s="49"/>
      <c r="O113" s="49"/>
      <c r="P113" s="49"/>
      <c r="Q113" s="49"/>
      <c r="R113" s="49"/>
      <c r="S113" s="47" t="s">
        <v>514</v>
      </c>
      <c r="T113" s="47">
        <v>18000</v>
      </c>
      <c r="U113" s="47" t="s">
        <v>44</v>
      </c>
      <c r="V113" s="47"/>
      <c r="W113" s="47" t="s">
        <v>44</v>
      </c>
      <c r="X113" s="50" t="s">
        <v>44</v>
      </c>
      <c r="Y113" s="48" t="s">
        <v>530</v>
      </c>
      <c r="Z113" s="47" t="s">
        <v>521</v>
      </c>
      <c r="AA113" s="50"/>
    </row>
    <row r="114" s="9" customFormat="1" ht="80" customHeight="1" spans="1:27">
      <c r="A114" s="47">
        <v>95</v>
      </c>
      <c r="B114" s="47" t="s">
        <v>531</v>
      </c>
      <c r="C114" s="47" t="s">
        <v>532</v>
      </c>
      <c r="D114" s="47" t="s">
        <v>511</v>
      </c>
      <c r="E114" s="47" t="s">
        <v>524</v>
      </c>
      <c r="F114" s="47" t="s">
        <v>114</v>
      </c>
      <c r="G114" s="48" t="s">
        <v>533</v>
      </c>
      <c r="H114" s="49">
        <f t="shared" si="25"/>
        <v>30</v>
      </c>
      <c r="I114" s="49">
        <f t="shared" si="26"/>
        <v>30</v>
      </c>
      <c r="J114" s="49">
        <v>30</v>
      </c>
      <c r="K114" s="49"/>
      <c r="L114" s="49"/>
      <c r="M114" s="49"/>
      <c r="N114" s="49"/>
      <c r="O114" s="49"/>
      <c r="P114" s="49"/>
      <c r="Q114" s="49"/>
      <c r="R114" s="49"/>
      <c r="S114" s="47" t="s">
        <v>514</v>
      </c>
      <c r="T114" s="47">
        <v>3000</v>
      </c>
      <c r="U114" s="47" t="s">
        <v>44</v>
      </c>
      <c r="V114" s="47"/>
      <c r="W114" s="47" t="s">
        <v>44</v>
      </c>
      <c r="X114" s="50" t="s">
        <v>44</v>
      </c>
      <c r="Y114" s="48" t="s">
        <v>534</v>
      </c>
      <c r="Z114" s="47" t="s">
        <v>521</v>
      </c>
      <c r="AA114" s="50"/>
    </row>
    <row r="115" s="9" customFormat="1" ht="80" customHeight="1" spans="1:27">
      <c r="A115" s="47">
        <v>96</v>
      </c>
      <c r="B115" s="47" t="s">
        <v>535</v>
      </c>
      <c r="C115" s="47" t="s">
        <v>536</v>
      </c>
      <c r="D115" s="47" t="s">
        <v>511</v>
      </c>
      <c r="E115" s="47" t="s">
        <v>537</v>
      </c>
      <c r="F115" s="47" t="s">
        <v>114</v>
      </c>
      <c r="G115" s="48" t="s">
        <v>538</v>
      </c>
      <c r="H115" s="49">
        <f t="shared" si="25"/>
        <v>54</v>
      </c>
      <c r="I115" s="49">
        <f t="shared" si="26"/>
        <v>54</v>
      </c>
      <c r="J115" s="49"/>
      <c r="K115" s="49">
        <v>54</v>
      </c>
      <c r="L115" s="49"/>
      <c r="M115" s="49"/>
      <c r="N115" s="49"/>
      <c r="O115" s="49"/>
      <c r="P115" s="49"/>
      <c r="Q115" s="49"/>
      <c r="R115" s="49"/>
      <c r="S115" s="47" t="s">
        <v>514</v>
      </c>
      <c r="T115" s="47">
        <v>250</v>
      </c>
      <c r="U115" s="47" t="s">
        <v>44</v>
      </c>
      <c r="V115" s="47"/>
      <c r="W115" s="47" t="s">
        <v>44</v>
      </c>
      <c r="X115" s="50" t="s">
        <v>44</v>
      </c>
      <c r="Y115" s="48" t="s">
        <v>539</v>
      </c>
      <c r="Z115" s="47" t="s">
        <v>521</v>
      </c>
      <c r="AA115" s="50"/>
    </row>
    <row r="116" s="8" customFormat="1" ht="50" customHeight="1" spans="1:27">
      <c r="A116" s="41" t="s">
        <v>540</v>
      </c>
      <c r="B116" s="62" t="s">
        <v>166</v>
      </c>
      <c r="C116" s="63"/>
      <c r="D116" s="63"/>
      <c r="E116" s="64"/>
      <c r="F116" s="41"/>
      <c r="G116" s="41">
        <f>SUM(G117,G122,G132,G140)</f>
        <v>26</v>
      </c>
      <c r="H116" s="42">
        <f>SUM(H117,H122,H132,H140)</f>
        <v>27465</v>
      </c>
      <c r="I116" s="42">
        <f t="shared" ref="I116:R116" si="28">SUM(I117,I122,I132,I140)</f>
        <v>27465</v>
      </c>
      <c r="J116" s="42">
        <f t="shared" si="28"/>
        <v>24816</v>
      </c>
      <c r="K116" s="42">
        <f t="shared" si="28"/>
        <v>120</v>
      </c>
      <c r="L116" s="42">
        <f t="shared" si="28"/>
        <v>2529</v>
      </c>
      <c r="M116" s="42">
        <f t="shared" si="28"/>
        <v>0</v>
      </c>
      <c r="N116" s="42">
        <f t="shared" si="28"/>
        <v>0</v>
      </c>
      <c r="O116" s="42">
        <f t="shared" si="28"/>
        <v>0</v>
      </c>
      <c r="P116" s="42">
        <f t="shared" si="28"/>
        <v>0</v>
      </c>
      <c r="Q116" s="42">
        <f t="shared" si="28"/>
        <v>0</v>
      </c>
      <c r="R116" s="42">
        <f t="shared" si="28"/>
        <v>0</v>
      </c>
      <c r="S116" s="56"/>
      <c r="T116" s="41"/>
      <c r="U116" s="41"/>
      <c r="V116" s="41"/>
      <c r="W116" s="41"/>
      <c r="X116" s="41"/>
      <c r="Y116" s="41"/>
      <c r="Z116" s="41"/>
      <c r="AA116" s="41"/>
    </row>
    <row r="117" s="8" customFormat="1" ht="50" customHeight="1" spans="1:27">
      <c r="A117" s="41" t="s">
        <v>35</v>
      </c>
      <c r="B117" s="62" t="s">
        <v>541</v>
      </c>
      <c r="C117" s="63"/>
      <c r="D117" s="63"/>
      <c r="E117" s="64"/>
      <c r="F117" s="41"/>
      <c r="G117" s="41">
        <v>4</v>
      </c>
      <c r="H117" s="42">
        <f t="shared" si="25"/>
        <v>2440</v>
      </c>
      <c r="I117" s="42">
        <f t="shared" si="26"/>
        <v>2440</v>
      </c>
      <c r="J117" s="42">
        <f>SUM(J118:J121)</f>
        <v>2440</v>
      </c>
      <c r="K117" s="42"/>
      <c r="L117" s="42">
        <f>SUM(L118:L118)</f>
        <v>0</v>
      </c>
      <c r="M117" s="42"/>
      <c r="N117" s="42">
        <f>SUM(N118:N118)</f>
        <v>0</v>
      </c>
      <c r="O117" s="42">
        <f>SUM(O118:O118)</f>
        <v>0</v>
      </c>
      <c r="P117" s="42">
        <f>SUM(P118:P118)</f>
        <v>0</v>
      </c>
      <c r="Q117" s="42">
        <f>SUM(Q118:Q118)</f>
        <v>0</v>
      </c>
      <c r="R117" s="42">
        <f>SUM(R118:R118)</f>
        <v>0</v>
      </c>
      <c r="S117" s="56"/>
      <c r="T117" s="41"/>
      <c r="U117" s="41"/>
      <c r="V117" s="41"/>
      <c r="W117" s="41"/>
      <c r="X117" s="41"/>
      <c r="Y117" s="41"/>
      <c r="Z117" s="41"/>
      <c r="AA117" s="41"/>
    </row>
    <row r="118" s="9" customFormat="1" ht="72" customHeight="1" spans="1:27">
      <c r="A118" s="47">
        <v>97</v>
      </c>
      <c r="B118" s="47" t="s">
        <v>542</v>
      </c>
      <c r="C118" s="47" t="s">
        <v>543</v>
      </c>
      <c r="D118" s="47" t="s">
        <v>166</v>
      </c>
      <c r="E118" s="47" t="s">
        <v>544</v>
      </c>
      <c r="F118" s="47" t="s">
        <v>545</v>
      </c>
      <c r="G118" s="48" t="s">
        <v>546</v>
      </c>
      <c r="H118" s="49">
        <f t="shared" si="25"/>
        <v>300</v>
      </c>
      <c r="I118" s="49">
        <f t="shared" si="26"/>
        <v>300</v>
      </c>
      <c r="J118" s="49">
        <v>300</v>
      </c>
      <c r="K118" s="49"/>
      <c r="L118" s="49"/>
      <c r="M118" s="49"/>
      <c r="N118" s="49"/>
      <c r="O118" s="49"/>
      <c r="P118" s="49"/>
      <c r="Q118" s="49"/>
      <c r="R118" s="49"/>
      <c r="S118" s="47" t="s">
        <v>514</v>
      </c>
      <c r="T118" s="47"/>
      <c r="U118" s="47" t="s">
        <v>44</v>
      </c>
      <c r="V118" s="47"/>
      <c r="W118" s="47" t="s">
        <v>43</v>
      </c>
      <c r="X118" s="50" t="s">
        <v>44</v>
      </c>
      <c r="Y118" s="48" t="s">
        <v>547</v>
      </c>
      <c r="Z118" s="47" t="s">
        <v>333</v>
      </c>
      <c r="AA118" s="50"/>
    </row>
    <row r="119" s="10" customFormat="1" ht="72" customHeight="1" spans="1:27">
      <c r="A119" s="47">
        <v>98</v>
      </c>
      <c r="B119" s="47" t="s">
        <v>548</v>
      </c>
      <c r="C119" s="47" t="s">
        <v>549</v>
      </c>
      <c r="D119" s="47" t="s">
        <v>166</v>
      </c>
      <c r="E119" s="47" t="s">
        <v>550</v>
      </c>
      <c r="F119" s="47" t="s">
        <v>551</v>
      </c>
      <c r="G119" s="48" t="s">
        <v>552</v>
      </c>
      <c r="H119" s="49">
        <f t="shared" si="25"/>
        <v>860</v>
      </c>
      <c r="I119" s="49">
        <f t="shared" si="26"/>
        <v>860</v>
      </c>
      <c r="J119" s="49">
        <v>860</v>
      </c>
      <c r="K119" s="49"/>
      <c r="L119" s="49"/>
      <c r="M119" s="49"/>
      <c r="N119" s="49"/>
      <c r="O119" s="49"/>
      <c r="P119" s="49"/>
      <c r="Q119" s="49"/>
      <c r="R119" s="49"/>
      <c r="S119" s="47" t="s">
        <v>514</v>
      </c>
      <c r="T119" s="47"/>
      <c r="U119" s="47" t="s">
        <v>44</v>
      </c>
      <c r="V119" s="47"/>
      <c r="W119" s="47" t="s">
        <v>43</v>
      </c>
      <c r="X119" s="50" t="s">
        <v>44</v>
      </c>
      <c r="Y119" s="48" t="s">
        <v>553</v>
      </c>
      <c r="Z119" s="47" t="s">
        <v>516</v>
      </c>
      <c r="AA119" s="50"/>
    </row>
    <row r="120" s="10" customFormat="1" ht="72" customHeight="1" spans="1:27">
      <c r="A120" s="47">
        <v>99</v>
      </c>
      <c r="B120" s="47" t="s">
        <v>554</v>
      </c>
      <c r="C120" s="47" t="s">
        <v>555</v>
      </c>
      <c r="D120" s="47" t="s">
        <v>166</v>
      </c>
      <c r="E120" s="47" t="s">
        <v>550</v>
      </c>
      <c r="F120" s="47" t="s">
        <v>556</v>
      </c>
      <c r="G120" s="48" t="s">
        <v>557</v>
      </c>
      <c r="H120" s="49">
        <f t="shared" si="25"/>
        <v>580</v>
      </c>
      <c r="I120" s="49">
        <f t="shared" si="26"/>
        <v>580</v>
      </c>
      <c r="J120" s="49">
        <v>580</v>
      </c>
      <c r="K120" s="49"/>
      <c r="L120" s="49"/>
      <c r="M120" s="49"/>
      <c r="N120" s="49"/>
      <c r="O120" s="49"/>
      <c r="P120" s="49"/>
      <c r="Q120" s="49"/>
      <c r="R120" s="49"/>
      <c r="S120" s="47" t="s">
        <v>514</v>
      </c>
      <c r="T120" s="47"/>
      <c r="U120" s="47" t="s">
        <v>44</v>
      </c>
      <c r="V120" s="47"/>
      <c r="W120" s="47" t="s">
        <v>43</v>
      </c>
      <c r="X120" s="50" t="s">
        <v>44</v>
      </c>
      <c r="Y120" s="54" t="s">
        <v>558</v>
      </c>
      <c r="Z120" s="47" t="s">
        <v>516</v>
      </c>
      <c r="AA120" s="50"/>
    </row>
    <row r="121" s="10" customFormat="1" ht="68" customHeight="1" spans="1:27">
      <c r="A121" s="47">
        <v>100</v>
      </c>
      <c r="B121" s="47" t="s">
        <v>559</v>
      </c>
      <c r="C121" s="47" t="s">
        <v>560</v>
      </c>
      <c r="D121" s="47" t="s">
        <v>166</v>
      </c>
      <c r="E121" s="47" t="s">
        <v>550</v>
      </c>
      <c r="F121" s="47" t="s">
        <v>561</v>
      </c>
      <c r="G121" s="48" t="s">
        <v>562</v>
      </c>
      <c r="H121" s="49">
        <f t="shared" si="25"/>
        <v>700</v>
      </c>
      <c r="I121" s="49">
        <f t="shared" si="26"/>
        <v>700</v>
      </c>
      <c r="J121" s="49">
        <v>700</v>
      </c>
      <c r="K121" s="49"/>
      <c r="L121" s="49"/>
      <c r="M121" s="49"/>
      <c r="N121" s="49"/>
      <c r="O121" s="49"/>
      <c r="P121" s="49"/>
      <c r="Q121" s="49"/>
      <c r="R121" s="49"/>
      <c r="S121" s="47" t="s">
        <v>514</v>
      </c>
      <c r="T121" s="47"/>
      <c r="U121" s="47" t="s">
        <v>44</v>
      </c>
      <c r="V121" s="47"/>
      <c r="W121" s="47" t="s">
        <v>43</v>
      </c>
      <c r="X121" s="50" t="s">
        <v>44</v>
      </c>
      <c r="Y121" s="54" t="s">
        <v>558</v>
      </c>
      <c r="Z121" s="47" t="s">
        <v>516</v>
      </c>
      <c r="AA121" s="50"/>
    </row>
    <row r="122" s="11" customFormat="1" ht="50" customHeight="1" spans="1:27">
      <c r="A122" s="41" t="s">
        <v>118</v>
      </c>
      <c r="B122" s="62" t="s">
        <v>563</v>
      </c>
      <c r="C122" s="63"/>
      <c r="D122" s="63"/>
      <c r="E122" s="64"/>
      <c r="F122" s="41"/>
      <c r="G122" s="41">
        <v>9</v>
      </c>
      <c r="H122" s="42">
        <f>SUM(H123:H131)</f>
        <v>2726</v>
      </c>
      <c r="I122" s="42">
        <f>SUM(I123:I131)</f>
        <v>2726</v>
      </c>
      <c r="J122" s="42">
        <f>SUM(J123:J131)</f>
        <v>2606</v>
      </c>
      <c r="K122" s="42">
        <f t="shared" ref="I122:R122" si="29">SUM(K124:K131)</f>
        <v>120</v>
      </c>
      <c r="L122" s="42">
        <f t="shared" si="29"/>
        <v>0</v>
      </c>
      <c r="M122" s="42">
        <f t="shared" si="29"/>
        <v>0</v>
      </c>
      <c r="N122" s="42">
        <f t="shared" si="29"/>
        <v>0</v>
      </c>
      <c r="O122" s="42">
        <f t="shared" si="29"/>
        <v>0</v>
      </c>
      <c r="P122" s="42">
        <f t="shared" si="29"/>
        <v>0</v>
      </c>
      <c r="Q122" s="42">
        <f t="shared" si="29"/>
        <v>0</v>
      </c>
      <c r="R122" s="42">
        <f t="shared" si="29"/>
        <v>0</v>
      </c>
      <c r="S122" s="41"/>
      <c r="T122" s="41"/>
      <c r="U122" s="56"/>
      <c r="V122" s="56"/>
      <c r="W122" s="56"/>
      <c r="X122" s="56"/>
      <c r="Y122" s="56"/>
      <c r="Z122" s="41"/>
      <c r="AA122" s="46"/>
    </row>
    <row r="123" s="9" customFormat="1" ht="81" customHeight="1" spans="1:27">
      <c r="A123" s="47">
        <v>101</v>
      </c>
      <c r="B123" s="47" t="s">
        <v>564</v>
      </c>
      <c r="C123" s="47" t="s">
        <v>565</v>
      </c>
      <c r="D123" s="47" t="s">
        <v>166</v>
      </c>
      <c r="E123" s="47" t="s">
        <v>550</v>
      </c>
      <c r="F123" s="47" t="s">
        <v>114</v>
      </c>
      <c r="G123" s="48" t="s">
        <v>566</v>
      </c>
      <c r="H123" s="49">
        <f>SUM(I123,Q123,R123)</f>
        <v>900</v>
      </c>
      <c r="I123" s="49">
        <f>SUM(J123:P123)</f>
        <v>900</v>
      </c>
      <c r="J123" s="49">
        <v>900</v>
      </c>
      <c r="K123" s="49"/>
      <c r="L123" s="49"/>
      <c r="M123" s="49"/>
      <c r="N123" s="49"/>
      <c r="O123" s="49"/>
      <c r="P123" s="49"/>
      <c r="Q123" s="49"/>
      <c r="R123" s="49"/>
      <c r="S123" s="47" t="s">
        <v>514</v>
      </c>
      <c r="T123" s="47"/>
      <c r="U123" s="47" t="s">
        <v>44</v>
      </c>
      <c r="V123" s="47"/>
      <c r="W123" s="47" t="s">
        <v>43</v>
      </c>
      <c r="X123" s="50" t="s">
        <v>44</v>
      </c>
      <c r="Y123" s="54" t="s">
        <v>558</v>
      </c>
      <c r="Z123" s="47" t="s">
        <v>516</v>
      </c>
      <c r="AA123" s="50"/>
    </row>
    <row r="124" s="9" customFormat="1" ht="81" customHeight="1" spans="1:27">
      <c r="A124" s="47">
        <v>102</v>
      </c>
      <c r="B124" s="47" t="s">
        <v>567</v>
      </c>
      <c r="C124" s="47" t="s">
        <v>568</v>
      </c>
      <c r="D124" s="47" t="s">
        <v>166</v>
      </c>
      <c r="E124" s="47" t="s">
        <v>550</v>
      </c>
      <c r="F124" s="47" t="s">
        <v>569</v>
      </c>
      <c r="G124" s="48" t="s">
        <v>570</v>
      </c>
      <c r="H124" s="49">
        <f t="shared" ref="H124:H129" si="30">SUM(I124,Q124,R124)</f>
        <v>148</v>
      </c>
      <c r="I124" s="49">
        <f t="shared" ref="I124:I129" si="31">SUM(J124:P124)</f>
        <v>148</v>
      </c>
      <c r="J124" s="49">
        <v>148</v>
      </c>
      <c r="K124" s="49"/>
      <c r="L124" s="49"/>
      <c r="M124" s="49"/>
      <c r="N124" s="49"/>
      <c r="O124" s="49"/>
      <c r="P124" s="49"/>
      <c r="Q124" s="49"/>
      <c r="R124" s="49"/>
      <c r="S124" s="47" t="s">
        <v>514</v>
      </c>
      <c r="T124" s="47"/>
      <c r="U124" s="47" t="s">
        <v>44</v>
      </c>
      <c r="V124" s="47"/>
      <c r="W124" s="47" t="s">
        <v>43</v>
      </c>
      <c r="X124" s="50" t="s">
        <v>44</v>
      </c>
      <c r="Y124" s="54" t="s">
        <v>558</v>
      </c>
      <c r="Z124" s="47" t="s">
        <v>516</v>
      </c>
      <c r="AA124" s="50"/>
    </row>
    <row r="125" s="9" customFormat="1" ht="81" customHeight="1" spans="1:27">
      <c r="A125" s="47">
        <v>103</v>
      </c>
      <c r="B125" s="47" t="s">
        <v>571</v>
      </c>
      <c r="C125" s="47" t="s">
        <v>572</v>
      </c>
      <c r="D125" s="47" t="s">
        <v>166</v>
      </c>
      <c r="E125" s="47" t="s">
        <v>550</v>
      </c>
      <c r="F125" s="47" t="s">
        <v>573</v>
      </c>
      <c r="G125" s="48" t="s">
        <v>574</v>
      </c>
      <c r="H125" s="49">
        <f t="shared" si="30"/>
        <v>120</v>
      </c>
      <c r="I125" s="49">
        <f t="shared" si="31"/>
        <v>120</v>
      </c>
      <c r="J125" s="49"/>
      <c r="K125" s="49">
        <v>120</v>
      </c>
      <c r="L125" s="49"/>
      <c r="M125" s="49"/>
      <c r="N125" s="49"/>
      <c r="O125" s="49"/>
      <c r="P125" s="49"/>
      <c r="Q125" s="49"/>
      <c r="R125" s="49"/>
      <c r="S125" s="47" t="s">
        <v>514</v>
      </c>
      <c r="T125" s="47"/>
      <c r="U125" s="47" t="s">
        <v>44</v>
      </c>
      <c r="V125" s="47"/>
      <c r="W125" s="47" t="s">
        <v>43</v>
      </c>
      <c r="X125" s="50" t="s">
        <v>44</v>
      </c>
      <c r="Y125" s="54" t="s">
        <v>558</v>
      </c>
      <c r="Z125" s="47" t="s">
        <v>516</v>
      </c>
      <c r="AA125" s="50"/>
    </row>
    <row r="126" s="9" customFormat="1" ht="81" customHeight="1" spans="1:27">
      <c r="A126" s="47">
        <v>104</v>
      </c>
      <c r="B126" s="47" t="s">
        <v>575</v>
      </c>
      <c r="C126" s="47" t="s">
        <v>576</v>
      </c>
      <c r="D126" s="47" t="s">
        <v>166</v>
      </c>
      <c r="E126" s="47" t="s">
        <v>550</v>
      </c>
      <c r="F126" s="47" t="s">
        <v>577</v>
      </c>
      <c r="G126" s="48" t="s">
        <v>578</v>
      </c>
      <c r="H126" s="49">
        <f t="shared" si="30"/>
        <v>52</v>
      </c>
      <c r="I126" s="49">
        <f t="shared" si="31"/>
        <v>52</v>
      </c>
      <c r="J126" s="49">
        <v>52</v>
      </c>
      <c r="K126" s="49"/>
      <c r="L126" s="49"/>
      <c r="M126" s="49"/>
      <c r="N126" s="49"/>
      <c r="O126" s="49"/>
      <c r="P126" s="49"/>
      <c r="Q126" s="49"/>
      <c r="R126" s="49"/>
      <c r="S126" s="47" t="s">
        <v>514</v>
      </c>
      <c r="T126" s="47"/>
      <c r="U126" s="47" t="s">
        <v>44</v>
      </c>
      <c r="V126" s="47"/>
      <c r="W126" s="47" t="s">
        <v>43</v>
      </c>
      <c r="X126" s="50" t="s">
        <v>44</v>
      </c>
      <c r="Y126" s="54" t="s">
        <v>558</v>
      </c>
      <c r="Z126" s="47" t="s">
        <v>516</v>
      </c>
      <c r="AA126" s="50"/>
    </row>
    <row r="127" s="9" customFormat="1" ht="83" customHeight="1" spans="1:27">
      <c r="A127" s="47">
        <v>105</v>
      </c>
      <c r="B127" s="47" t="s">
        <v>579</v>
      </c>
      <c r="C127" s="47" t="s">
        <v>580</v>
      </c>
      <c r="D127" s="47" t="s">
        <v>166</v>
      </c>
      <c r="E127" s="47" t="s">
        <v>550</v>
      </c>
      <c r="F127" s="47" t="s">
        <v>581</v>
      </c>
      <c r="G127" s="48" t="s">
        <v>582</v>
      </c>
      <c r="H127" s="49">
        <f t="shared" si="30"/>
        <v>456</v>
      </c>
      <c r="I127" s="49">
        <f t="shared" si="31"/>
        <v>456</v>
      </c>
      <c r="J127" s="49">
        <v>456</v>
      </c>
      <c r="K127" s="49"/>
      <c r="L127" s="49"/>
      <c r="M127" s="49"/>
      <c r="N127" s="49"/>
      <c r="O127" s="49"/>
      <c r="P127" s="49"/>
      <c r="Q127" s="49"/>
      <c r="R127" s="49"/>
      <c r="S127" s="47" t="s">
        <v>514</v>
      </c>
      <c r="T127" s="47"/>
      <c r="U127" s="47" t="s">
        <v>44</v>
      </c>
      <c r="V127" s="47"/>
      <c r="W127" s="47" t="s">
        <v>43</v>
      </c>
      <c r="X127" s="50" t="s">
        <v>44</v>
      </c>
      <c r="Y127" s="54" t="s">
        <v>558</v>
      </c>
      <c r="Z127" s="47" t="s">
        <v>516</v>
      </c>
      <c r="AA127" s="50"/>
    </row>
    <row r="128" s="9" customFormat="1" ht="81" customHeight="1" spans="1:27">
      <c r="A128" s="47">
        <v>106</v>
      </c>
      <c r="B128" s="47" t="s">
        <v>583</v>
      </c>
      <c r="C128" s="47" t="s">
        <v>584</v>
      </c>
      <c r="D128" s="47" t="s">
        <v>166</v>
      </c>
      <c r="E128" s="47" t="s">
        <v>550</v>
      </c>
      <c r="F128" s="47" t="s">
        <v>585</v>
      </c>
      <c r="G128" s="48" t="s">
        <v>586</v>
      </c>
      <c r="H128" s="49">
        <f t="shared" si="30"/>
        <v>390</v>
      </c>
      <c r="I128" s="49">
        <f t="shared" si="31"/>
        <v>390</v>
      </c>
      <c r="J128" s="49">
        <v>390</v>
      </c>
      <c r="K128" s="49"/>
      <c r="L128" s="49"/>
      <c r="M128" s="49"/>
      <c r="N128" s="49"/>
      <c r="O128" s="49"/>
      <c r="P128" s="49"/>
      <c r="Q128" s="49"/>
      <c r="R128" s="49"/>
      <c r="S128" s="47" t="s">
        <v>514</v>
      </c>
      <c r="T128" s="47"/>
      <c r="U128" s="47" t="s">
        <v>44</v>
      </c>
      <c r="V128" s="47"/>
      <c r="W128" s="47" t="s">
        <v>43</v>
      </c>
      <c r="X128" s="50" t="s">
        <v>44</v>
      </c>
      <c r="Y128" s="48" t="s">
        <v>587</v>
      </c>
      <c r="Z128" s="47" t="s">
        <v>516</v>
      </c>
      <c r="AA128" s="50"/>
    </row>
    <row r="129" s="10" customFormat="1" ht="81" customHeight="1" spans="1:27">
      <c r="A129" s="47">
        <v>107</v>
      </c>
      <c r="B129" s="47" t="s">
        <v>588</v>
      </c>
      <c r="C129" s="47" t="s">
        <v>589</v>
      </c>
      <c r="D129" s="47" t="s">
        <v>166</v>
      </c>
      <c r="E129" s="47" t="s">
        <v>550</v>
      </c>
      <c r="F129" s="47" t="s">
        <v>590</v>
      </c>
      <c r="G129" s="48" t="s">
        <v>591</v>
      </c>
      <c r="H129" s="49">
        <f t="shared" si="30"/>
        <v>280</v>
      </c>
      <c r="I129" s="49">
        <f t="shared" si="31"/>
        <v>280</v>
      </c>
      <c r="J129" s="49">
        <v>280</v>
      </c>
      <c r="K129" s="49"/>
      <c r="L129" s="49"/>
      <c r="M129" s="49"/>
      <c r="N129" s="49"/>
      <c r="O129" s="49"/>
      <c r="P129" s="49"/>
      <c r="Q129" s="49"/>
      <c r="R129" s="49"/>
      <c r="S129" s="47" t="s">
        <v>514</v>
      </c>
      <c r="T129" s="47"/>
      <c r="U129" s="47" t="s">
        <v>44</v>
      </c>
      <c r="V129" s="47"/>
      <c r="W129" s="47" t="s">
        <v>43</v>
      </c>
      <c r="X129" s="50" t="s">
        <v>44</v>
      </c>
      <c r="Y129" s="54" t="s">
        <v>558</v>
      </c>
      <c r="Z129" s="47" t="s">
        <v>516</v>
      </c>
      <c r="AA129" s="50"/>
    </row>
    <row r="130" s="10" customFormat="1" ht="86" customHeight="1" spans="1:27">
      <c r="A130" s="47">
        <v>108</v>
      </c>
      <c r="B130" s="47" t="s">
        <v>592</v>
      </c>
      <c r="C130" s="47" t="s">
        <v>593</v>
      </c>
      <c r="D130" s="47" t="s">
        <v>166</v>
      </c>
      <c r="E130" s="47" t="s">
        <v>550</v>
      </c>
      <c r="F130" s="47" t="s">
        <v>594</v>
      </c>
      <c r="G130" s="48" t="s">
        <v>595</v>
      </c>
      <c r="H130" s="49">
        <v>100</v>
      </c>
      <c r="I130" s="49">
        <v>100</v>
      </c>
      <c r="J130" s="49">
        <v>100</v>
      </c>
      <c r="K130" s="49"/>
      <c r="L130" s="49"/>
      <c r="M130" s="49"/>
      <c r="N130" s="49"/>
      <c r="O130" s="49"/>
      <c r="P130" s="49"/>
      <c r="Q130" s="49"/>
      <c r="R130" s="51"/>
      <c r="S130" s="49" t="s">
        <v>514</v>
      </c>
      <c r="T130" s="47"/>
      <c r="U130" s="47" t="s">
        <v>44</v>
      </c>
      <c r="V130" s="47"/>
      <c r="W130" s="47" t="s">
        <v>43</v>
      </c>
      <c r="X130" s="47" t="s">
        <v>44</v>
      </c>
      <c r="Y130" s="50" t="s">
        <v>596</v>
      </c>
      <c r="Z130" s="54" t="s">
        <v>516</v>
      </c>
      <c r="AA130" s="50"/>
    </row>
    <row r="131" s="10" customFormat="1" ht="74" customHeight="1" spans="1:27">
      <c r="A131" s="47">
        <v>109</v>
      </c>
      <c r="B131" s="47" t="s">
        <v>597</v>
      </c>
      <c r="C131" s="47" t="s">
        <v>598</v>
      </c>
      <c r="D131" s="47" t="s">
        <v>166</v>
      </c>
      <c r="E131" s="47" t="s">
        <v>550</v>
      </c>
      <c r="F131" s="47" t="s">
        <v>489</v>
      </c>
      <c r="G131" s="48" t="s">
        <v>599</v>
      </c>
      <c r="H131" s="49">
        <f t="shared" ref="H131:H139" si="32">SUM(I131,Q131,R131)</f>
        <v>280</v>
      </c>
      <c r="I131" s="49">
        <f>SUM(J131:P131)</f>
        <v>280</v>
      </c>
      <c r="J131" s="49">
        <v>280</v>
      </c>
      <c r="K131" s="49"/>
      <c r="L131" s="49"/>
      <c r="M131" s="49"/>
      <c r="N131" s="49"/>
      <c r="O131" s="49"/>
      <c r="P131" s="49"/>
      <c r="Q131" s="49"/>
      <c r="R131" s="51"/>
      <c r="S131" s="49" t="s">
        <v>514</v>
      </c>
      <c r="T131" s="47"/>
      <c r="U131" s="47" t="s">
        <v>44</v>
      </c>
      <c r="V131" s="47"/>
      <c r="W131" s="47" t="s">
        <v>43</v>
      </c>
      <c r="X131" s="47" t="s">
        <v>44</v>
      </c>
      <c r="Y131" s="50" t="s">
        <v>596</v>
      </c>
      <c r="Z131" s="54" t="s">
        <v>516</v>
      </c>
      <c r="AA131" s="50"/>
    </row>
    <row r="132" s="11" customFormat="1" ht="50" customHeight="1" spans="1:27">
      <c r="A132" s="41" t="s">
        <v>200</v>
      </c>
      <c r="B132" s="62" t="s">
        <v>600</v>
      </c>
      <c r="C132" s="63"/>
      <c r="D132" s="63"/>
      <c r="E132" s="64"/>
      <c r="F132" s="41"/>
      <c r="G132" s="41">
        <v>7</v>
      </c>
      <c r="H132" s="42">
        <f>SUM(H133:H139)</f>
        <v>2529</v>
      </c>
      <c r="I132" s="42">
        <f>SUM(I133:I139)</f>
        <v>2529</v>
      </c>
      <c r="J132" s="42">
        <f>SUM(J133:J139)</f>
        <v>0</v>
      </c>
      <c r="K132" s="42">
        <f>SUM(K133:K139)</f>
        <v>0</v>
      </c>
      <c r="L132" s="42">
        <f>SUM(L133:L139)</f>
        <v>2529</v>
      </c>
      <c r="M132" s="42"/>
      <c r="N132" s="42">
        <f>SUM(N133:N138)</f>
        <v>0</v>
      </c>
      <c r="O132" s="42">
        <f>SUM(O133:O138)</f>
        <v>0</v>
      </c>
      <c r="P132" s="42">
        <f>SUM(P133:P138)</f>
        <v>0</v>
      </c>
      <c r="Q132" s="42">
        <f>SUM(Q133:Q138)</f>
        <v>0</v>
      </c>
      <c r="R132" s="42">
        <f>SUM(R133:R138)</f>
        <v>0</v>
      </c>
      <c r="S132" s="41"/>
      <c r="T132" s="41"/>
      <c r="U132" s="56"/>
      <c r="V132" s="56"/>
      <c r="W132" s="56"/>
      <c r="X132" s="56"/>
      <c r="Y132" s="56"/>
      <c r="Z132" s="41"/>
      <c r="AA132" s="46"/>
    </row>
    <row r="133" s="9" customFormat="1" ht="80" customHeight="1" spans="1:27">
      <c r="A133" s="47">
        <v>110</v>
      </c>
      <c r="B133" s="47" t="s">
        <v>601</v>
      </c>
      <c r="C133" s="47" t="s">
        <v>602</v>
      </c>
      <c r="D133" s="47" t="s">
        <v>166</v>
      </c>
      <c r="E133" s="47" t="s">
        <v>550</v>
      </c>
      <c r="F133" s="47" t="s">
        <v>603</v>
      </c>
      <c r="G133" s="48" t="s">
        <v>604</v>
      </c>
      <c r="H133" s="49">
        <f t="shared" si="32"/>
        <v>370</v>
      </c>
      <c r="I133" s="49">
        <f t="shared" ref="I132:I139" si="33">SUM(J133:P133)</f>
        <v>370</v>
      </c>
      <c r="J133" s="49"/>
      <c r="K133" s="49"/>
      <c r="L133" s="53">
        <v>370</v>
      </c>
      <c r="M133" s="49"/>
      <c r="N133" s="49"/>
      <c r="O133" s="49"/>
      <c r="P133" s="49"/>
      <c r="Q133" s="49"/>
      <c r="R133" s="49"/>
      <c r="S133" s="47" t="s">
        <v>605</v>
      </c>
      <c r="T133" s="47"/>
      <c r="U133" s="47" t="s">
        <v>44</v>
      </c>
      <c r="V133" s="47"/>
      <c r="W133" s="47" t="s">
        <v>43</v>
      </c>
      <c r="X133" s="47" t="s">
        <v>43</v>
      </c>
      <c r="Y133" s="48" t="s">
        <v>606</v>
      </c>
      <c r="Z133" s="47" t="s">
        <v>607</v>
      </c>
      <c r="AA133" s="50"/>
    </row>
    <row r="134" s="9" customFormat="1" ht="80" customHeight="1" spans="1:27">
      <c r="A134" s="47">
        <v>111</v>
      </c>
      <c r="B134" s="47" t="s">
        <v>608</v>
      </c>
      <c r="C134" s="47" t="s">
        <v>609</v>
      </c>
      <c r="D134" s="47" t="s">
        <v>166</v>
      </c>
      <c r="E134" s="47" t="s">
        <v>550</v>
      </c>
      <c r="F134" s="47" t="s">
        <v>610</v>
      </c>
      <c r="G134" s="48" t="s">
        <v>611</v>
      </c>
      <c r="H134" s="49">
        <f t="shared" si="32"/>
        <v>360</v>
      </c>
      <c r="I134" s="49">
        <f t="shared" si="33"/>
        <v>360</v>
      </c>
      <c r="J134" s="49"/>
      <c r="K134" s="49"/>
      <c r="L134" s="53">
        <v>360</v>
      </c>
      <c r="M134" s="49"/>
      <c r="N134" s="49"/>
      <c r="O134" s="49"/>
      <c r="P134" s="49"/>
      <c r="Q134" s="49"/>
      <c r="R134" s="49"/>
      <c r="S134" s="47" t="s">
        <v>605</v>
      </c>
      <c r="T134" s="47"/>
      <c r="U134" s="47" t="s">
        <v>44</v>
      </c>
      <c r="V134" s="47"/>
      <c r="W134" s="47" t="s">
        <v>43</v>
      </c>
      <c r="X134" s="47" t="s">
        <v>43</v>
      </c>
      <c r="Y134" s="48" t="s">
        <v>612</v>
      </c>
      <c r="Z134" s="47" t="s">
        <v>607</v>
      </c>
      <c r="AA134" s="50"/>
    </row>
    <row r="135" s="10" customFormat="1" ht="80" customHeight="1" spans="1:27">
      <c r="A135" s="47">
        <v>112</v>
      </c>
      <c r="B135" s="47" t="s">
        <v>613</v>
      </c>
      <c r="C135" s="47" t="s">
        <v>614</v>
      </c>
      <c r="D135" s="47" t="s">
        <v>166</v>
      </c>
      <c r="E135" s="47" t="s">
        <v>550</v>
      </c>
      <c r="F135" s="47" t="s">
        <v>615</v>
      </c>
      <c r="G135" s="48" t="s">
        <v>616</v>
      </c>
      <c r="H135" s="49">
        <f t="shared" si="32"/>
        <v>365</v>
      </c>
      <c r="I135" s="49">
        <f t="shared" si="33"/>
        <v>365</v>
      </c>
      <c r="J135" s="49"/>
      <c r="K135" s="49"/>
      <c r="L135" s="53">
        <v>365</v>
      </c>
      <c r="M135" s="49"/>
      <c r="N135" s="49"/>
      <c r="O135" s="49"/>
      <c r="P135" s="49"/>
      <c r="Q135" s="49"/>
      <c r="R135" s="49"/>
      <c r="S135" s="47" t="s">
        <v>605</v>
      </c>
      <c r="T135" s="47"/>
      <c r="U135" s="47" t="s">
        <v>44</v>
      </c>
      <c r="V135" s="47"/>
      <c r="W135" s="47" t="s">
        <v>43</v>
      </c>
      <c r="X135" s="47" t="s">
        <v>43</v>
      </c>
      <c r="Y135" s="48" t="s">
        <v>606</v>
      </c>
      <c r="Z135" s="47" t="s">
        <v>607</v>
      </c>
      <c r="AA135" s="50"/>
    </row>
    <row r="136" s="9" customFormat="1" ht="80" customHeight="1" spans="1:27">
      <c r="A136" s="47">
        <v>113</v>
      </c>
      <c r="B136" s="47" t="s">
        <v>617</v>
      </c>
      <c r="C136" s="47" t="s">
        <v>618</v>
      </c>
      <c r="D136" s="47" t="s">
        <v>166</v>
      </c>
      <c r="E136" s="47" t="s">
        <v>550</v>
      </c>
      <c r="F136" s="47" t="s">
        <v>619</v>
      </c>
      <c r="G136" s="48" t="s">
        <v>620</v>
      </c>
      <c r="H136" s="49">
        <f t="shared" si="32"/>
        <v>365</v>
      </c>
      <c r="I136" s="49">
        <f t="shared" si="33"/>
        <v>365</v>
      </c>
      <c r="J136" s="49"/>
      <c r="K136" s="49"/>
      <c r="L136" s="53">
        <v>365</v>
      </c>
      <c r="M136" s="49"/>
      <c r="N136" s="49"/>
      <c r="O136" s="49"/>
      <c r="P136" s="49"/>
      <c r="Q136" s="49"/>
      <c r="R136" s="49"/>
      <c r="S136" s="47" t="s">
        <v>605</v>
      </c>
      <c r="T136" s="47"/>
      <c r="U136" s="47" t="s">
        <v>44</v>
      </c>
      <c r="V136" s="47"/>
      <c r="W136" s="47" t="s">
        <v>43</v>
      </c>
      <c r="X136" s="47" t="s">
        <v>43</v>
      </c>
      <c r="Y136" s="48" t="s">
        <v>621</v>
      </c>
      <c r="Z136" s="47" t="s">
        <v>607</v>
      </c>
      <c r="AA136" s="50"/>
    </row>
    <row r="137" s="9" customFormat="1" ht="80" customHeight="1" spans="1:27">
      <c r="A137" s="47">
        <v>114</v>
      </c>
      <c r="B137" s="47" t="s">
        <v>622</v>
      </c>
      <c r="C137" s="47" t="s">
        <v>623</v>
      </c>
      <c r="D137" s="47" t="s">
        <v>166</v>
      </c>
      <c r="E137" s="47" t="s">
        <v>550</v>
      </c>
      <c r="F137" s="47" t="s">
        <v>192</v>
      </c>
      <c r="G137" s="48" t="s">
        <v>624</v>
      </c>
      <c r="H137" s="49">
        <f t="shared" si="32"/>
        <v>336</v>
      </c>
      <c r="I137" s="49">
        <f t="shared" si="33"/>
        <v>336</v>
      </c>
      <c r="J137" s="49"/>
      <c r="K137" s="49"/>
      <c r="L137" s="53">
        <v>336</v>
      </c>
      <c r="M137" s="49"/>
      <c r="N137" s="49"/>
      <c r="O137" s="49"/>
      <c r="P137" s="49"/>
      <c r="Q137" s="49"/>
      <c r="R137" s="49"/>
      <c r="S137" s="47" t="s">
        <v>605</v>
      </c>
      <c r="T137" s="47"/>
      <c r="U137" s="47" t="s">
        <v>44</v>
      </c>
      <c r="V137" s="47"/>
      <c r="W137" s="47" t="s">
        <v>43</v>
      </c>
      <c r="X137" s="47" t="s">
        <v>43</v>
      </c>
      <c r="Y137" s="48" t="s">
        <v>625</v>
      </c>
      <c r="Z137" s="47" t="s">
        <v>607</v>
      </c>
      <c r="AA137" s="50"/>
    </row>
    <row r="138" s="10" customFormat="1" ht="80" customHeight="1" spans="1:27">
      <c r="A138" s="47">
        <v>115</v>
      </c>
      <c r="B138" s="47" t="s">
        <v>626</v>
      </c>
      <c r="C138" s="47" t="s">
        <v>627</v>
      </c>
      <c r="D138" s="47" t="s">
        <v>166</v>
      </c>
      <c r="E138" s="47" t="s">
        <v>550</v>
      </c>
      <c r="F138" s="47" t="s">
        <v>628</v>
      </c>
      <c r="G138" s="48" t="s">
        <v>629</v>
      </c>
      <c r="H138" s="49">
        <f t="shared" si="32"/>
        <v>368</v>
      </c>
      <c r="I138" s="49">
        <f t="shared" si="33"/>
        <v>368</v>
      </c>
      <c r="J138" s="49"/>
      <c r="K138" s="49"/>
      <c r="L138" s="53">
        <v>368</v>
      </c>
      <c r="M138" s="49"/>
      <c r="N138" s="49"/>
      <c r="O138" s="49"/>
      <c r="P138" s="49"/>
      <c r="Q138" s="49"/>
      <c r="R138" s="49"/>
      <c r="S138" s="47" t="s">
        <v>605</v>
      </c>
      <c r="T138" s="47"/>
      <c r="U138" s="47" t="s">
        <v>44</v>
      </c>
      <c r="V138" s="47"/>
      <c r="W138" s="47" t="s">
        <v>43</v>
      </c>
      <c r="X138" s="47" t="s">
        <v>43</v>
      </c>
      <c r="Y138" s="48" t="s">
        <v>606</v>
      </c>
      <c r="Z138" s="47" t="s">
        <v>607</v>
      </c>
      <c r="AA138" s="50"/>
    </row>
    <row r="139" s="10" customFormat="1" ht="80" customHeight="1" spans="1:27">
      <c r="A139" s="47">
        <v>116</v>
      </c>
      <c r="B139" s="47" t="s">
        <v>630</v>
      </c>
      <c r="C139" s="47" t="s">
        <v>631</v>
      </c>
      <c r="D139" s="47" t="s">
        <v>166</v>
      </c>
      <c r="E139" s="47" t="s">
        <v>550</v>
      </c>
      <c r="F139" s="47" t="s">
        <v>628</v>
      </c>
      <c r="G139" s="48" t="s">
        <v>632</v>
      </c>
      <c r="H139" s="49">
        <f t="shared" si="32"/>
        <v>365</v>
      </c>
      <c r="I139" s="49">
        <f t="shared" si="33"/>
        <v>365</v>
      </c>
      <c r="J139" s="49"/>
      <c r="K139" s="49"/>
      <c r="L139" s="53">
        <v>365</v>
      </c>
      <c r="M139" s="49"/>
      <c r="N139" s="49"/>
      <c r="O139" s="49"/>
      <c r="P139" s="49"/>
      <c r="Q139" s="49"/>
      <c r="R139" s="49"/>
      <c r="S139" s="47" t="s">
        <v>605</v>
      </c>
      <c r="T139" s="47"/>
      <c r="U139" s="47" t="s">
        <v>44</v>
      </c>
      <c r="V139" s="47"/>
      <c r="W139" s="47" t="s">
        <v>43</v>
      </c>
      <c r="X139" s="47" t="s">
        <v>43</v>
      </c>
      <c r="Y139" s="48" t="s">
        <v>606</v>
      </c>
      <c r="Z139" s="47" t="s">
        <v>607</v>
      </c>
      <c r="AA139" s="50"/>
    </row>
    <row r="140" s="11" customFormat="1" ht="50" customHeight="1" spans="1:27">
      <c r="A140" s="41" t="s">
        <v>225</v>
      </c>
      <c r="B140" s="62" t="s">
        <v>633</v>
      </c>
      <c r="C140" s="63"/>
      <c r="D140" s="63"/>
      <c r="E140" s="64"/>
      <c r="F140" s="41"/>
      <c r="G140" s="41">
        <v>6</v>
      </c>
      <c r="H140" s="42">
        <f>SUM(H141:H146)</f>
        <v>19770</v>
      </c>
      <c r="I140" s="42">
        <f t="shared" ref="I140:R140" si="34">SUM(I141:I146)</f>
        <v>19770</v>
      </c>
      <c r="J140" s="42">
        <f t="shared" si="34"/>
        <v>19770</v>
      </c>
      <c r="K140" s="42">
        <f t="shared" si="34"/>
        <v>0</v>
      </c>
      <c r="L140" s="42">
        <f t="shared" si="34"/>
        <v>0</v>
      </c>
      <c r="M140" s="42">
        <f t="shared" si="34"/>
        <v>0</v>
      </c>
      <c r="N140" s="42">
        <f t="shared" si="34"/>
        <v>0</v>
      </c>
      <c r="O140" s="42">
        <f t="shared" si="34"/>
        <v>0</v>
      </c>
      <c r="P140" s="42">
        <f t="shared" si="34"/>
        <v>0</v>
      </c>
      <c r="Q140" s="42">
        <f t="shared" si="34"/>
        <v>0</v>
      </c>
      <c r="R140" s="42">
        <f t="shared" si="34"/>
        <v>0</v>
      </c>
      <c r="S140" s="41"/>
      <c r="T140" s="41"/>
      <c r="U140" s="56"/>
      <c r="V140" s="56"/>
      <c r="W140" s="56"/>
      <c r="X140" s="56"/>
      <c r="Y140" s="65"/>
      <c r="Z140" s="41"/>
      <c r="AA140" s="41"/>
    </row>
    <row r="141" s="9" customFormat="1" ht="69" customHeight="1" spans="1:27">
      <c r="A141" s="47">
        <v>117</v>
      </c>
      <c r="B141" s="47" t="s">
        <v>634</v>
      </c>
      <c r="C141" s="51" t="s">
        <v>635</v>
      </c>
      <c r="D141" s="47" t="s">
        <v>166</v>
      </c>
      <c r="E141" s="47" t="s">
        <v>636</v>
      </c>
      <c r="F141" s="51" t="s">
        <v>637</v>
      </c>
      <c r="G141" s="61" t="s">
        <v>638</v>
      </c>
      <c r="H141" s="49">
        <f t="shared" ref="H140:H150" si="35">SUM(I141,Q141,R141)</f>
        <v>2800</v>
      </c>
      <c r="I141" s="49">
        <f t="shared" ref="I140:I150" si="36">SUM(J141:P141)</f>
        <v>2800</v>
      </c>
      <c r="J141" s="51">
        <v>2800</v>
      </c>
      <c r="K141" s="51"/>
      <c r="L141" s="49"/>
      <c r="M141" s="49"/>
      <c r="N141" s="49"/>
      <c r="O141" s="49"/>
      <c r="P141" s="49"/>
      <c r="Q141" s="49"/>
      <c r="R141" s="49"/>
      <c r="S141" s="47" t="s">
        <v>514</v>
      </c>
      <c r="T141" s="47"/>
      <c r="U141" s="47" t="s">
        <v>44</v>
      </c>
      <c r="V141" s="47"/>
      <c r="W141" s="47" t="s">
        <v>43</v>
      </c>
      <c r="X141" s="50" t="s">
        <v>44</v>
      </c>
      <c r="Y141" s="48" t="s">
        <v>639</v>
      </c>
      <c r="Z141" s="47" t="s">
        <v>125</v>
      </c>
      <c r="AA141" s="50"/>
    </row>
    <row r="142" s="9" customFormat="1" ht="69" customHeight="1" spans="1:27">
      <c r="A142" s="47">
        <v>118</v>
      </c>
      <c r="B142" s="47" t="s">
        <v>640</v>
      </c>
      <c r="C142" s="51" t="s">
        <v>641</v>
      </c>
      <c r="D142" s="47" t="s">
        <v>166</v>
      </c>
      <c r="E142" s="47" t="s">
        <v>636</v>
      </c>
      <c r="F142" s="51" t="s">
        <v>642</v>
      </c>
      <c r="G142" s="61" t="s">
        <v>643</v>
      </c>
      <c r="H142" s="49">
        <f t="shared" si="35"/>
        <v>3500</v>
      </c>
      <c r="I142" s="49">
        <f t="shared" si="36"/>
        <v>3500</v>
      </c>
      <c r="J142" s="51">
        <v>3500</v>
      </c>
      <c r="K142" s="51"/>
      <c r="L142" s="49"/>
      <c r="M142" s="49"/>
      <c r="N142" s="49"/>
      <c r="O142" s="49"/>
      <c r="P142" s="49"/>
      <c r="Q142" s="49"/>
      <c r="R142" s="49"/>
      <c r="S142" s="47" t="s">
        <v>514</v>
      </c>
      <c r="T142" s="47"/>
      <c r="U142" s="47" t="s">
        <v>44</v>
      </c>
      <c r="V142" s="47"/>
      <c r="W142" s="47" t="s">
        <v>43</v>
      </c>
      <c r="X142" s="50" t="s">
        <v>44</v>
      </c>
      <c r="Y142" s="48" t="s">
        <v>644</v>
      </c>
      <c r="Z142" s="47" t="s">
        <v>125</v>
      </c>
      <c r="AA142" s="50"/>
    </row>
    <row r="143" s="9" customFormat="1" ht="69" customHeight="1" spans="1:27">
      <c r="A143" s="47">
        <v>119</v>
      </c>
      <c r="B143" s="47" t="s">
        <v>645</v>
      </c>
      <c r="C143" s="51" t="s">
        <v>646</v>
      </c>
      <c r="D143" s="47" t="s">
        <v>166</v>
      </c>
      <c r="E143" s="47" t="s">
        <v>636</v>
      </c>
      <c r="F143" s="51" t="s">
        <v>647</v>
      </c>
      <c r="G143" s="61" t="s">
        <v>648</v>
      </c>
      <c r="H143" s="49">
        <f t="shared" si="35"/>
        <v>3500</v>
      </c>
      <c r="I143" s="49">
        <f t="shared" si="36"/>
        <v>3500</v>
      </c>
      <c r="J143" s="51">
        <v>3500</v>
      </c>
      <c r="K143" s="51"/>
      <c r="L143" s="49"/>
      <c r="M143" s="49"/>
      <c r="N143" s="49"/>
      <c r="O143" s="49"/>
      <c r="P143" s="49"/>
      <c r="Q143" s="49"/>
      <c r="R143" s="49"/>
      <c r="S143" s="47" t="s">
        <v>514</v>
      </c>
      <c r="T143" s="47"/>
      <c r="U143" s="47" t="s">
        <v>44</v>
      </c>
      <c r="V143" s="47"/>
      <c r="W143" s="47" t="s">
        <v>43</v>
      </c>
      <c r="X143" s="50" t="s">
        <v>44</v>
      </c>
      <c r="Y143" s="48" t="s">
        <v>649</v>
      </c>
      <c r="Z143" s="47" t="s">
        <v>125</v>
      </c>
      <c r="AA143" s="50"/>
    </row>
    <row r="144" s="9" customFormat="1" ht="69" customHeight="1" spans="1:27">
      <c r="A144" s="47">
        <v>120</v>
      </c>
      <c r="B144" s="47" t="s">
        <v>650</v>
      </c>
      <c r="C144" s="51" t="s">
        <v>651</v>
      </c>
      <c r="D144" s="47" t="s">
        <v>166</v>
      </c>
      <c r="E144" s="47" t="s">
        <v>636</v>
      </c>
      <c r="F144" s="51" t="s">
        <v>652</v>
      </c>
      <c r="G144" s="61" t="s">
        <v>653</v>
      </c>
      <c r="H144" s="49">
        <f t="shared" si="35"/>
        <v>4100</v>
      </c>
      <c r="I144" s="49">
        <f t="shared" si="36"/>
        <v>4100</v>
      </c>
      <c r="J144" s="51">
        <v>4100</v>
      </c>
      <c r="K144" s="51"/>
      <c r="L144" s="49"/>
      <c r="M144" s="49"/>
      <c r="N144" s="49"/>
      <c r="O144" s="49"/>
      <c r="P144" s="49"/>
      <c r="Q144" s="49"/>
      <c r="R144" s="49"/>
      <c r="S144" s="47" t="s">
        <v>514</v>
      </c>
      <c r="T144" s="47"/>
      <c r="U144" s="47" t="s">
        <v>44</v>
      </c>
      <c r="V144" s="47"/>
      <c r="W144" s="47" t="s">
        <v>43</v>
      </c>
      <c r="X144" s="50" t="s">
        <v>44</v>
      </c>
      <c r="Y144" s="48" t="s">
        <v>654</v>
      </c>
      <c r="Z144" s="47" t="s">
        <v>125</v>
      </c>
      <c r="AA144" s="50"/>
    </row>
    <row r="145" s="9" customFormat="1" ht="69" customHeight="1" spans="1:27">
      <c r="A145" s="47">
        <v>121</v>
      </c>
      <c r="B145" s="47" t="s">
        <v>655</v>
      </c>
      <c r="C145" s="51" t="s">
        <v>656</v>
      </c>
      <c r="D145" s="47" t="s">
        <v>166</v>
      </c>
      <c r="E145" s="47" t="s">
        <v>636</v>
      </c>
      <c r="F145" s="51" t="s">
        <v>628</v>
      </c>
      <c r="G145" s="61" t="s">
        <v>657</v>
      </c>
      <c r="H145" s="49">
        <f t="shared" si="35"/>
        <v>2990</v>
      </c>
      <c r="I145" s="49">
        <f t="shared" si="36"/>
        <v>2990</v>
      </c>
      <c r="J145" s="51">
        <v>2990</v>
      </c>
      <c r="K145" s="51"/>
      <c r="L145" s="49"/>
      <c r="M145" s="49"/>
      <c r="N145" s="49"/>
      <c r="O145" s="49"/>
      <c r="P145" s="49"/>
      <c r="Q145" s="49"/>
      <c r="R145" s="49"/>
      <c r="S145" s="47" t="s">
        <v>514</v>
      </c>
      <c r="T145" s="47"/>
      <c r="U145" s="47" t="s">
        <v>44</v>
      </c>
      <c r="V145" s="47"/>
      <c r="W145" s="47" t="s">
        <v>43</v>
      </c>
      <c r="X145" s="50" t="s">
        <v>44</v>
      </c>
      <c r="Y145" s="48" t="s">
        <v>658</v>
      </c>
      <c r="Z145" s="47" t="s">
        <v>125</v>
      </c>
      <c r="AA145" s="50"/>
    </row>
    <row r="146" s="9" customFormat="1" ht="69" customHeight="1" spans="1:27">
      <c r="A146" s="47">
        <v>122</v>
      </c>
      <c r="B146" s="47" t="s">
        <v>659</v>
      </c>
      <c r="C146" s="51" t="s">
        <v>660</v>
      </c>
      <c r="D146" s="47" t="s">
        <v>166</v>
      </c>
      <c r="E146" s="47" t="s">
        <v>636</v>
      </c>
      <c r="F146" s="51" t="s">
        <v>661</v>
      </c>
      <c r="G146" s="61" t="s">
        <v>662</v>
      </c>
      <c r="H146" s="49">
        <f t="shared" si="35"/>
        <v>2880</v>
      </c>
      <c r="I146" s="49">
        <f t="shared" si="36"/>
        <v>2880</v>
      </c>
      <c r="J146" s="51">
        <v>2880</v>
      </c>
      <c r="K146" s="51"/>
      <c r="L146" s="49"/>
      <c r="M146" s="49"/>
      <c r="N146" s="49"/>
      <c r="O146" s="49"/>
      <c r="P146" s="49"/>
      <c r="Q146" s="49"/>
      <c r="R146" s="49"/>
      <c r="S146" s="47" t="s">
        <v>514</v>
      </c>
      <c r="T146" s="47"/>
      <c r="U146" s="47" t="s">
        <v>44</v>
      </c>
      <c r="V146" s="47"/>
      <c r="W146" s="47" t="s">
        <v>43</v>
      </c>
      <c r="X146" s="50" t="s">
        <v>44</v>
      </c>
      <c r="Y146" s="48" t="s">
        <v>663</v>
      </c>
      <c r="Z146" s="47" t="s">
        <v>125</v>
      </c>
      <c r="AA146" s="50"/>
    </row>
    <row r="147" s="8" customFormat="1" ht="50" customHeight="1" spans="1:27">
      <c r="A147" s="41" t="s">
        <v>664</v>
      </c>
      <c r="B147" s="62" t="s">
        <v>665</v>
      </c>
      <c r="C147" s="63"/>
      <c r="D147" s="63"/>
      <c r="E147" s="64"/>
      <c r="F147" s="41"/>
      <c r="G147" s="41">
        <v>1</v>
      </c>
      <c r="H147" s="42">
        <f t="shared" si="35"/>
        <v>2156.2</v>
      </c>
      <c r="I147" s="42">
        <f t="shared" si="36"/>
        <v>2156.2</v>
      </c>
      <c r="J147" s="42">
        <f>SUM(J148:J148)</f>
        <v>2156.2</v>
      </c>
      <c r="K147" s="42"/>
      <c r="L147" s="42">
        <f>SUM(L148)</f>
        <v>0</v>
      </c>
      <c r="M147" s="42"/>
      <c r="N147" s="42">
        <f>SUM(N148)</f>
        <v>0</v>
      </c>
      <c r="O147" s="42">
        <f>SUM(O148)</f>
        <v>0</v>
      </c>
      <c r="P147" s="42">
        <f>SUM(P148)</f>
        <v>0</v>
      </c>
      <c r="Q147" s="42">
        <f>SUM(Q148)</f>
        <v>0</v>
      </c>
      <c r="R147" s="42">
        <f>SUM(R148)</f>
        <v>0</v>
      </c>
      <c r="S147" s="41"/>
      <c r="T147" s="41"/>
      <c r="U147" s="41"/>
      <c r="V147" s="41"/>
      <c r="W147" s="41"/>
      <c r="X147" s="41"/>
      <c r="Y147" s="41"/>
      <c r="Z147" s="41"/>
      <c r="AA147" s="41"/>
    </row>
    <row r="148" s="9" customFormat="1" ht="64" customHeight="1" spans="1:27">
      <c r="A148" s="47">
        <v>123</v>
      </c>
      <c r="B148" s="47" t="s">
        <v>666</v>
      </c>
      <c r="C148" s="47" t="s">
        <v>667</v>
      </c>
      <c r="D148" s="47" t="s">
        <v>665</v>
      </c>
      <c r="E148" s="47" t="s">
        <v>668</v>
      </c>
      <c r="F148" s="47" t="s">
        <v>316</v>
      </c>
      <c r="G148" s="48" t="s">
        <v>669</v>
      </c>
      <c r="H148" s="49">
        <f t="shared" si="35"/>
        <v>2156.2</v>
      </c>
      <c r="I148" s="49">
        <f t="shared" si="36"/>
        <v>2156.2</v>
      </c>
      <c r="J148" s="49">
        <v>2156.2</v>
      </c>
      <c r="K148" s="49"/>
      <c r="L148" s="49"/>
      <c r="M148" s="49"/>
      <c r="N148" s="49"/>
      <c r="O148" s="49"/>
      <c r="P148" s="49"/>
      <c r="Q148" s="49"/>
      <c r="R148" s="49"/>
      <c r="S148" s="47" t="s">
        <v>514</v>
      </c>
      <c r="T148" s="47"/>
      <c r="U148" s="47" t="s">
        <v>44</v>
      </c>
      <c r="V148" s="47"/>
      <c r="W148" s="47" t="s">
        <v>44</v>
      </c>
      <c r="X148" s="50" t="s">
        <v>44</v>
      </c>
      <c r="Y148" s="48" t="s">
        <v>670</v>
      </c>
      <c r="Z148" s="47" t="s">
        <v>671</v>
      </c>
      <c r="AA148" s="50"/>
    </row>
    <row r="149" s="8" customFormat="1" ht="50" customHeight="1" spans="1:27">
      <c r="A149" s="41" t="s">
        <v>672</v>
      </c>
      <c r="B149" s="62" t="s">
        <v>673</v>
      </c>
      <c r="C149" s="63"/>
      <c r="D149" s="63"/>
      <c r="E149" s="64"/>
      <c r="F149" s="41"/>
      <c r="G149" s="41">
        <v>1</v>
      </c>
      <c r="H149" s="42">
        <f t="shared" si="35"/>
        <v>3600</v>
      </c>
      <c r="I149" s="42">
        <f t="shared" si="36"/>
        <v>3600</v>
      </c>
      <c r="J149" s="42">
        <f>SUM(J150)</f>
        <v>3600</v>
      </c>
      <c r="K149" s="42"/>
      <c r="L149" s="42">
        <f>SUM(L150)</f>
        <v>0</v>
      </c>
      <c r="M149" s="42"/>
      <c r="N149" s="42">
        <f>SUM(N150)</f>
        <v>0</v>
      </c>
      <c r="O149" s="42">
        <f>SUM(O150)</f>
        <v>0</v>
      </c>
      <c r="P149" s="42">
        <f>SUM(P150)</f>
        <v>0</v>
      </c>
      <c r="Q149" s="42">
        <f>SUM(Q150)</f>
        <v>0</v>
      </c>
      <c r="R149" s="42">
        <f>SUM(R150)</f>
        <v>0</v>
      </c>
      <c r="S149" s="41"/>
      <c r="T149" s="41"/>
      <c r="U149" s="41"/>
      <c r="V149" s="41"/>
      <c r="W149" s="41"/>
      <c r="X149" s="41"/>
      <c r="Y149" s="41"/>
      <c r="Z149" s="41"/>
      <c r="AA149" s="41"/>
    </row>
    <row r="150" s="9" customFormat="1" ht="87" customHeight="1" spans="1:27">
      <c r="A150" s="47">
        <v>124</v>
      </c>
      <c r="B150" s="47" t="s">
        <v>674</v>
      </c>
      <c r="C150" s="47" t="s">
        <v>675</v>
      </c>
      <c r="D150" s="47" t="s">
        <v>673</v>
      </c>
      <c r="E150" s="47" t="s">
        <v>676</v>
      </c>
      <c r="F150" s="47" t="s">
        <v>114</v>
      </c>
      <c r="G150" s="48" t="s">
        <v>677</v>
      </c>
      <c r="H150" s="49">
        <f t="shared" si="35"/>
        <v>3600</v>
      </c>
      <c r="I150" s="49">
        <f t="shared" si="36"/>
        <v>3600</v>
      </c>
      <c r="J150" s="49">
        <v>3600</v>
      </c>
      <c r="K150" s="49"/>
      <c r="L150" s="49"/>
      <c r="M150" s="49"/>
      <c r="N150" s="49"/>
      <c r="O150" s="49"/>
      <c r="P150" s="49"/>
      <c r="Q150" s="49"/>
      <c r="R150" s="49"/>
      <c r="S150" s="47" t="s">
        <v>514</v>
      </c>
      <c r="T150" s="47"/>
      <c r="U150" s="47" t="s">
        <v>44</v>
      </c>
      <c r="V150" s="47"/>
      <c r="W150" s="47" t="s">
        <v>44</v>
      </c>
      <c r="X150" s="50" t="s">
        <v>44</v>
      </c>
      <c r="Y150" s="48" t="s">
        <v>678</v>
      </c>
      <c r="Z150" s="47" t="s">
        <v>679</v>
      </c>
      <c r="AA150" s="50"/>
    </row>
    <row r="151" s="8" customFormat="1" ht="50" customHeight="1" spans="1:27">
      <c r="A151" s="41" t="s">
        <v>680</v>
      </c>
      <c r="B151" s="62" t="s">
        <v>681</v>
      </c>
      <c r="C151" s="63"/>
      <c r="D151" s="63"/>
      <c r="E151" s="64"/>
      <c r="F151" s="41"/>
      <c r="G151" s="41">
        <v>1</v>
      </c>
      <c r="H151" s="42">
        <f>SUM(H152)</f>
        <v>770</v>
      </c>
      <c r="I151" s="42">
        <f>SUM(I152)</f>
        <v>770</v>
      </c>
      <c r="J151" s="42">
        <f>SUM(J152)</f>
        <v>770</v>
      </c>
      <c r="K151" s="42"/>
      <c r="L151" s="42"/>
      <c r="M151" s="42"/>
      <c r="N151" s="42"/>
      <c r="O151" s="42"/>
      <c r="P151" s="42"/>
      <c r="Q151" s="42"/>
      <c r="R151" s="42"/>
      <c r="S151" s="41"/>
      <c r="T151" s="41"/>
      <c r="U151" s="41"/>
      <c r="V151" s="41"/>
      <c r="W151" s="41"/>
      <c r="X151" s="41"/>
      <c r="Y151" s="41"/>
      <c r="Z151" s="41"/>
      <c r="AA151" s="41"/>
    </row>
    <row r="152" s="9" customFormat="1" ht="87" customHeight="1" spans="1:27">
      <c r="A152" s="47">
        <v>125</v>
      </c>
      <c r="B152" s="47" t="s">
        <v>682</v>
      </c>
      <c r="C152" s="47" t="s">
        <v>681</v>
      </c>
      <c r="D152" s="47" t="s">
        <v>681</v>
      </c>
      <c r="E152" s="47" t="s">
        <v>681</v>
      </c>
      <c r="F152" s="47" t="s">
        <v>316</v>
      </c>
      <c r="G152" s="48" t="s">
        <v>683</v>
      </c>
      <c r="H152" s="49">
        <f>SUM(I152,Q152,R152)</f>
        <v>770</v>
      </c>
      <c r="I152" s="49">
        <f>SUM(J152:P152)</f>
        <v>770</v>
      </c>
      <c r="J152" s="49">
        <v>770</v>
      </c>
      <c r="K152" s="49"/>
      <c r="L152" s="49"/>
      <c r="M152" s="49"/>
      <c r="N152" s="49"/>
      <c r="O152" s="49"/>
      <c r="P152" s="49"/>
      <c r="Q152" s="49"/>
      <c r="R152" s="49"/>
      <c r="S152" s="47" t="s">
        <v>514</v>
      </c>
      <c r="T152" s="47"/>
      <c r="U152" s="47" t="s">
        <v>44</v>
      </c>
      <c r="V152" s="47"/>
      <c r="W152" s="47" t="s">
        <v>44</v>
      </c>
      <c r="X152" s="50" t="s">
        <v>44</v>
      </c>
      <c r="Y152" s="48" t="s">
        <v>684</v>
      </c>
      <c r="Z152" s="47" t="s">
        <v>685</v>
      </c>
      <c r="AA152" s="50"/>
    </row>
    <row r="153" s="8" customFormat="1" ht="50" customHeight="1" spans="1:27">
      <c r="A153" s="41" t="s">
        <v>686</v>
      </c>
      <c r="B153" s="62" t="s">
        <v>514</v>
      </c>
      <c r="C153" s="63"/>
      <c r="D153" s="63"/>
      <c r="E153" s="64"/>
      <c r="F153" s="41"/>
      <c r="G153" s="41">
        <v>2</v>
      </c>
      <c r="H153" s="42">
        <f t="shared" ref="H153:N153" si="37">SUM(H154:H155)</f>
        <v>1470</v>
      </c>
      <c r="I153" s="42">
        <f t="shared" si="37"/>
        <v>1470</v>
      </c>
      <c r="J153" s="42">
        <f t="shared" si="37"/>
        <v>1400</v>
      </c>
      <c r="K153" s="42">
        <f t="shared" si="37"/>
        <v>0</v>
      </c>
      <c r="L153" s="42">
        <f t="shared" si="37"/>
        <v>0</v>
      </c>
      <c r="M153" s="42">
        <f t="shared" si="37"/>
        <v>0</v>
      </c>
      <c r="N153" s="42">
        <f t="shared" si="37"/>
        <v>70</v>
      </c>
      <c r="O153" s="42">
        <f>SUM(O154:O154)</f>
        <v>0</v>
      </c>
      <c r="P153" s="42">
        <f>SUM(P154)</f>
        <v>0</v>
      </c>
      <c r="Q153" s="42">
        <f>SUM(Q154)</f>
        <v>0</v>
      </c>
      <c r="R153" s="42">
        <f>SUM(R154)</f>
        <v>0</v>
      </c>
      <c r="S153" s="41"/>
      <c r="T153" s="41"/>
      <c r="U153" s="41"/>
      <c r="V153" s="41"/>
      <c r="W153" s="41"/>
      <c r="X153" s="41"/>
      <c r="Y153" s="41"/>
      <c r="Z153" s="41"/>
      <c r="AA153" s="41"/>
    </row>
    <row r="154" s="9" customFormat="1" ht="99" customHeight="1" spans="1:27">
      <c r="A154" s="47">
        <v>126</v>
      </c>
      <c r="B154" s="47" t="s">
        <v>687</v>
      </c>
      <c r="C154" s="47" t="s">
        <v>688</v>
      </c>
      <c r="D154" s="47" t="s">
        <v>514</v>
      </c>
      <c r="E154" s="47" t="s">
        <v>689</v>
      </c>
      <c r="F154" s="47" t="s">
        <v>114</v>
      </c>
      <c r="G154" s="48" t="s">
        <v>690</v>
      </c>
      <c r="H154" s="49">
        <f>SUM(I154,Q154,R154)</f>
        <v>70</v>
      </c>
      <c r="I154" s="49">
        <f>SUM(J154:P154)</f>
        <v>70</v>
      </c>
      <c r="J154" s="49"/>
      <c r="K154" s="49"/>
      <c r="L154" s="49"/>
      <c r="M154" s="49"/>
      <c r="N154" s="53">
        <v>70</v>
      </c>
      <c r="O154" s="49"/>
      <c r="P154" s="49"/>
      <c r="Q154" s="49"/>
      <c r="R154" s="49"/>
      <c r="S154" s="47" t="s">
        <v>514</v>
      </c>
      <c r="T154" s="47">
        <v>11500</v>
      </c>
      <c r="U154" s="47" t="s">
        <v>44</v>
      </c>
      <c r="V154" s="47"/>
      <c r="W154" s="47" t="s">
        <v>44</v>
      </c>
      <c r="X154" s="50" t="s">
        <v>44</v>
      </c>
      <c r="Y154" s="48" t="s">
        <v>691</v>
      </c>
      <c r="Z154" s="47" t="s">
        <v>692</v>
      </c>
      <c r="AA154" s="50"/>
    </row>
    <row r="155" s="10" customFormat="1" ht="87" customHeight="1" spans="1:27">
      <c r="A155" s="47">
        <v>127</v>
      </c>
      <c r="B155" s="47" t="s">
        <v>693</v>
      </c>
      <c r="C155" s="51" t="s">
        <v>694</v>
      </c>
      <c r="D155" s="47" t="s">
        <v>514</v>
      </c>
      <c r="E155" s="51" t="s">
        <v>514</v>
      </c>
      <c r="F155" s="51" t="s">
        <v>316</v>
      </c>
      <c r="G155" s="48" t="s">
        <v>695</v>
      </c>
      <c r="H155" s="49">
        <f>SUM(I155,Q155,R155)</f>
        <v>1400</v>
      </c>
      <c r="I155" s="49">
        <f>SUM(J155:P155)</f>
        <v>1400</v>
      </c>
      <c r="J155" s="49">
        <v>1400</v>
      </c>
      <c r="K155" s="49"/>
      <c r="L155" s="49"/>
      <c r="M155" s="49"/>
      <c r="N155" s="49"/>
      <c r="O155" s="49"/>
      <c r="P155" s="49"/>
      <c r="Q155" s="49"/>
      <c r="R155" s="49"/>
      <c r="S155" s="47" t="s">
        <v>514</v>
      </c>
      <c r="T155" s="47"/>
      <c r="U155" s="47" t="s">
        <v>44</v>
      </c>
      <c r="V155" s="47"/>
      <c r="W155" s="47" t="s">
        <v>43</v>
      </c>
      <c r="X155" s="50" t="s">
        <v>44</v>
      </c>
      <c r="Y155" s="48" t="s">
        <v>696</v>
      </c>
      <c r="Z155" s="47" t="s">
        <v>697</v>
      </c>
      <c r="AA155" s="50"/>
    </row>
    <row r="156" s="12" customFormat="1" ht="21" spans="1:27">
      <c r="A156" s="66"/>
      <c r="B156" s="66"/>
      <c r="C156" s="66"/>
      <c r="G156" s="67"/>
      <c r="H156" s="68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70"/>
      <c r="U156" s="66"/>
      <c r="V156" s="66"/>
      <c r="W156" s="66"/>
      <c r="X156" s="66"/>
    </row>
    <row r="157" s="12" customFormat="1" ht="21" spans="1:27">
      <c r="A157" s="66"/>
      <c r="B157" s="66"/>
      <c r="C157" s="66"/>
      <c r="G157" s="67"/>
      <c r="H157" s="68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70"/>
      <c r="U157" s="66"/>
      <c r="V157" s="66"/>
      <c r="W157" s="66"/>
      <c r="X157" s="66"/>
    </row>
    <row r="158" s="12" customFormat="1" ht="21" spans="1:27">
      <c r="A158" s="66"/>
      <c r="B158" s="66"/>
      <c r="C158" s="66"/>
      <c r="G158" s="67"/>
      <c r="H158" s="68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70"/>
      <c r="U158" s="66"/>
      <c r="V158" s="66"/>
      <c r="W158" s="66"/>
      <c r="X158" s="66"/>
    </row>
    <row r="159" s="12" customFormat="1" ht="21" spans="1:27">
      <c r="A159" s="66"/>
      <c r="B159" s="66"/>
      <c r="C159" s="66"/>
      <c r="G159" s="67"/>
      <c r="H159" s="68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70"/>
      <c r="U159" s="66"/>
      <c r="V159" s="66"/>
      <c r="W159" s="66"/>
      <c r="X159" s="66"/>
    </row>
  </sheetData>
  <autoFilter xmlns:etc="http://www.wps.cn/officeDocument/2017/etCustomData" ref="A7:AA155" etc:filterBottomFollowUsedRange="0">
    <extLst/>
  </autoFilter>
  <mergeCells count="52">
    <mergeCell ref="A1:AA1"/>
    <mergeCell ref="A2:D2"/>
    <mergeCell ref="H2:AA2"/>
    <mergeCell ref="I3:R3"/>
    <mergeCell ref="I4:P4"/>
    <mergeCell ref="J5:K5"/>
    <mergeCell ref="L5:M5"/>
    <mergeCell ref="A7:E7"/>
    <mergeCell ref="B8:E8"/>
    <mergeCell ref="B9:E9"/>
    <mergeCell ref="B24:E24"/>
    <mergeCell ref="B41:E41"/>
    <mergeCell ref="B47:E47"/>
    <mergeCell ref="B61:E61"/>
    <mergeCell ref="B67:E67"/>
    <mergeCell ref="B81:E81"/>
    <mergeCell ref="B89:E89"/>
    <mergeCell ref="B98:E98"/>
    <mergeCell ref="B102:E102"/>
    <mergeCell ref="B109:E109"/>
    <mergeCell ref="B116:E116"/>
    <mergeCell ref="B117:E117"/>
    <mergeCell ref="B122:E122"/>
    <mergeCell ref="B132:E132"/>
    <mergeCell ref="B140:E140"/>
    <mergeCell ref="B147:E147"/>
    <mergeCell ref="B149:E149"/>
    <mergeCell ref="B151:E151"/>
    <mergeCell ref="B153:E153"/>
    <mergeCell ref="A3:A6"/>
    <mergeCell ref="B3:B6"/>
    <mergeCell ref="C3:C6"/>
    <mergeCell ref="D3:D6"/>
    <mergeCell ref="E3:E6"/>
    <mergeCell ref="F3:F6"/>
    <mergeCell ref="G3:G6"/>
    <mergeCell ref="H3:H6"/>
    <mergeCell ref="I5:I6"/>
    <mergeCell ref="N5:N6"/>
    <mergeCell ref="O5:O6"/>
    <mergeCell ref="P5:P6"/>
    <mergeCell ref="Q4:Q6"/>
    <mergeCell ref="R4:R6"/>
    <mergeCell ref="S3:S6"/>
    <mergeCell ref="T3:T6"/>
    <mergeCell ref="U3:U6"/>
    <mergeCell ref="V3:V6"/>
    <mergeCell ref="W3:W6"/>
    <mergeCell ref="X3:X6"/>
    <mergeCell ref="Y3:Y6"/>
    <mergeCell ref="Z3:Z6"/>
    <mergeCell ref="AA3:AA6"/>
  </mergeCells>
  <dataValidations count="6">
    <dataValidation type="list" allowBlank="1" showErrorMessage="1" sqref="E24 E61 E67 E70 E81 E89 E108 E128 E132 E4:E9 E42:E46 E103:E104 E155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E62 E66 E129 F130 E131 E10:E23 E25:E41 E47:E60 E68:E69 E71:E80 E82:E88 E90:E102 E109:E117 E119:E121 E123:E127 E133:E147 E149:E151 E153:E154">
      <formula1>INDIRECT(D10)</formula1>
    </dataValidation>
    <dataValidation type="list" allowBlank="1" showInputMessage="1" showErrorMessage="1" sqref="D74">
      <formula1>[2]下拉列表!#REF!</formula1>
    </dataValidation>
    <dataValidation type="list" allowBlank="1" showInputMessage="1" showErrorMessage="1" sqref="E118 E122 E148 E63:E65 E105:E107">
      <formula1>INDIRECT(#REF!)</formula1>
    </dataValidation>
    <dataValidation type="list" allowBlank="1" showInputMessage="1" showErrorMessage="1" sqref="D121">
      <formula1>[1]下拉列表!#REF!</formula1>
    </dataValidation>
    <dataValidation type="list" allowBlank="1" showInputMessage="1" showErrorMessage="1" sqref="D147 D153 D116:D117 D149:D151">
      <formula1>下拉列表!$A$1:$G$1</formula1>
    </dataValidation>
  </dataValidations>
  <pageMargins left="0.251388888888889" right="0.251388888888889" top="0.393055555555556" bottom="0.393055555555556" header="0.298611111111111" footer="0.298611111111111"/>
  <pageSetup paperSize="8" scale="91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H9" sqref="H9"/>
    </sheetView>
  </sheetViews>
  <sheetFormatPr defaultColWidth="9" defaultRowHeight="15.5" outlineLevelCol="6"/>
  <cols>
    <col min="1" max="7" width="31.5" style="2" customWidth="1"/>
    <col min="8" max="16384" width="9" style="2"/>
  </cols>
  <sheetData>
    <row r="1" s="1" customFormat="1" spans="1:7">
      <c r="A1" s="3" t="s">
        <v>34</v>
      </c>
      <c r="B1" s="3" t="s">
        <v>511</v>
      </c>
      <c r="C1" s="3" t="s">
        <v>166</v>
      </c>
      <c r="D1" s="3" t="s">
        <v>665</v>
      </c>
      <c r="E1" s="3" t="s">
        <v>673</v>
      </c>
      <c r="F1" s="3" t="s">
        <v>681</v>
      </c>
      <c r="G1" s="3" t="s">
        <v>514</v>
      </c>
    </row>
    <row r="2" spans="1:7">
      <c r="A2" s="4" t="s">
        <v>39</v>
      </c>
      <c r="B2" s="4" t="s">
        <v>524</v>
      </c>
      <c r="C2" s="4" t="s">
        <v>698</v>
      </c>
      <c r="D2" s="4" t="s">
        <v>699</v>
      </c>
      <c r="E2" s="4" t="s">
        <v>700</v>
      </c>
      <c r="F2" s="4" t="s">
        <v>681</v>
      </c>
      <c r="G2" s="4" t="s">
        <v>701</v>
      </c>
    </row>
    <row r="3" spans="1:7">
      <c r="A3" s="4" t="s">
        <v>88</v>
      </c>
      <c r="B3" s="4" t="s">
        <v>702</v>
      </c>
      <c r="C3" s="4" t="s">
        <v>550</v>
      </c>
      <c r="D3" s="4" t="s">
        <v>703</v>
      </c>
      <c r="E3" s="4" t="s">
        <v>676</v>
      </c>
      <c r="F3" s="4"/>
      <c r="G3" s="4" t="s">
        <v>689</v>
      </c>
    </row>
    <row r="4" spans="1:7">
      <c r="A4" s="4" t="s">
        <v>293</v>
      </c>
      <c r="B4" s="4" t="s">
        <v>704</v>
      </c>
      <c r="C4" s="4" t="s">
        <v>705</v>
      </c>
      <c r="D4" s="4" t="s">
        <v>668</v>
      </c>
      <c r="E4" s="4"/>
      <c r="F4" s="4"/>
      <c r="G4" s="4" t="s">
        <v>514</v>
      </c>
    </row>
    <row r="5" spans="1:7">
      <c r="A5" s="4" t="s">
        <v>706</v>
      </c>
      <c r="B5" s="4" t="s">
        <v>707</v>
      </c>
      <c r="C5" s="4" t="s">
        <v>636</v>
      </c>
      <c r="D5" s="4"/>
      <c r="E5" s="4"/>
      <c r="F5" s="4"/>
      <c r="G5" s="4"/>
    </row>
    <row r="6" spans="1:7">
      <c r="A6" s="4" t="s">
        <v>383</v>
      </c>
      <c r="B6" s="4" t="s">
        <v>708</v>
      </c>
      <c r="C6" s="4" t="s">
        <v>709</v>
      </c>
      <c r="D6" s="4"/>
      <c r="E6" s="4"/>
      <c r="F6" s="4"/>
      <c r="G6" s="4"/>
    </row>
    <row r="7" spans="1:7">
      <c r="A7" s="4" t="s">
        <v>710</v>
      </c>
      <c r="B7" s="4" t="s">
        <v>711</v>
      </c>
      <c r="C7" s="4" t="s">
        <v>712</v>
      </c>
      <c r="D7" s="4"/>
      <c r="E7" s="4"/>
      <c r="F7" s="4"/>
      <c r="G7" s="4"/>
    </row>
    <row r="8" spans="1:7">
      <c r="A8" s="4" t="s">
        <v>713</v>
      </c>
      <c r="B8" s="4" t="s">
        <v>537</v>
      </c>
      <c r="C8" s="4" t="s">
        <v>714</v>
      </c>
      <c r="D8" s="4"/>
      <c r="E8" s="4"/>
      <c r="F8" s="4"/>
      <c r="G8" s="4"/>
    </row>
    <row r="9" spans="1:7">
      <c r="A9" s="4" t="s">
        <v>323</v>
      </c>
      <c r="B9" s="4" t="s">
        <v>715</v>
      </c>
      <c r="C9" s="4" t="s">
        <v>716</v>
      </c>
      <c r="D9" s="4"/>
      <c r="E9" s="4"/>
      <c r="F9" s="4"/>
      <c r="G9" s="4"/>
    </row>
    <row r="10" spans="1:7">
      <c r="A10" s="4" t="s">
        <v>329</v>
      </c>
      <c r="B10" s="4" t="s">
        <v>717</v>
      </c>
      <c r="C10" s="4" t="s">
        <v>718</v>
      </c>
      <c r="D10" s="4"/>
      <c r="E10" s="4"/>
      <c r="F10" s="4"/>
      <c r="G10" s="4"/>
    </row>
    <row r="11" spans="1:7">
      <c r="A11" s="4" t="s">
        <v>719</v>
      </c>
      <c r="B11" s="4" t="s">
        <v>720</v>
      </c>
      <c r="C11" s="4" t="s">
        <v>721</v>
      </c>
      <c r="D11" s="4"/>
      <c r="E11" s="4"/>
      <c r="F11" s="4"/>
      <c r="G11" s="4"/>
    </row>
    <row r="12" spans="1:7">
      <c r="A12" s="4" t="s">
        <v>722</v>
      </c>
      <c r="B12" s="4" t="s">
        <v>512</v>
      </c>
      <c r="C12" s="4" t="s">
        <v>544</v>
      </c>
      <c r="D12" s="4"/>
      <c r="E12" s="4"/>
      <c r="F12" s="4"/>
      <c r="G12" s="4"/>
    </row>
    <row r="13" spans="1:7">
      <c r="A13" s="4" t="s">
        <v>356</v>
      </c>
      <c r="B13" s="4"/>
      <c r="C13" s="4" t="s">
        <v>723</v>
      </c>
      <c r="D13" s="4"/>
      <c r="E13" s="4"/>
      <c r="F13" s="4"/>
      <c r="G13" s="4"/>
    </row>
    <row r="14" spans="1:7">
      <c r="A14" s="4" t="s">
        <v>724</v>
      </c>
      <c r="B14" s="4"/>
      <c r="C14" s="4" t="s">
        <v>725</v>
      </c>
      <c r="D14" s="4"/>
      <c r="E14" s="4"/>
      <c r="F14" s="4"/>
      <c r="G14" s="4"/>
    </row>
    <row r="15" spans="1:7">
      <c r="A15" s="4" t="s">
        <v>726</v>
      </c>
      <c r="B15" s="4"/>
      <c r="C15" s="4" t="s">
        <v>727</v>
      </c>
      <c r="D15" s="4"/>
      <c r="E15" s="4"/>
      <c r="F15" s="4"/>
      <c r="G15" s="4"/>
    </row>
    <row r="16" spans="1:7">
      <c r="A16" s="4" t="s">
        <v>728</v>
      </c>
      <c r="B16" s="4"/>
      <c r="C16" s="4" t="s">
        <v>729</v>
      </c>
      <c r="D16" s="4"/>
      <c r="E16" s="4"/>
      <c r="F16" s="4"/>
      <c r="G16" s="4"/>
    </row>
    <row r="17" spans="1:7">
      <c r="A17" s="4" t="s">
        <v>81</v>
      </c>
      <c r="B17" s="4"/>
      <c r="C17" s="4" t="s">
        <v>730</v>
      </c>
      <c r="D17" s="4"/>
      <c r="E17" s="4"/>
      <c r="F17" s="4"/>
      <c r="G17" s="4"/>
    </row>
    <row r="18" spans="1:7">
      <c r="A18" s="4" t="s">
        <v>113</v>
      </c>
      <c r="B18" s="4"/>
      <c r="C18" s="4" t="s">
        <v>731</v>
      </c>
      <c r="D18" s="4"/>
      <c r="E18" s="4"/>
      <c r="F18" s="4"/>
      <c r="G18" s="4"/>
    </row>
    <row r="19" spans="1:7">
      <c r="A19" s="4" t="s">
        <v>732</v>
      </c>
      <c r="B19" s="4"/>
      <c r="C19" s="4" t="s">
        <v>733</v>
      </c>
      <c r="D19" s="4"/>
      <c r="E19" s="4"/>
      <c r="F19" s="4"/>
      <c r="G19" s="4"/>
    </row>
    <row r="20" spans="1:7">
      <c r="A20" s="4" t="s">
        <v>734</v>
      </c>
      <c r="B20" s="4"/>
      <c r="C20" s="4"/>
      <c r="D20" s="4"/>
      <c r="E20" s="4"/>
      <c r="F20" s="4"/>
      <c r="G20" s="4"/>
    </row>
    <row r="21" spans="1:7">
      <c r="A21" s="4" t="s">
        <v>735</v>
      </c>
      <c r="B21" s="4"/>
      <c r="C21" s="4"/>
      <c r="D21" s="4"/>
      <c r="E21" s="4"/>
      <c r="F21" s="4"/>
      <c r="G21" s="4"/>
    </row>
    <row r="22" spans="1:7">
      <c r="A22" s="4" t="s">
        <v>736</v>
      </c>
      <c r="B22" s="4"/>
      <c r="C22" s="4"/>
      <c r="D22" s="4"/>
      <c r="E22" s="4"/>
      <c r="F22" s="4"/>
      <c r="G22" s="4"/>
    </row>
    <row r="23" spans="1:7">
      <c r="A23" s="4"/>
      <c r="B23" s="4"/>
      <c r="C23" s="4"/>
      <c r="D23" s="4"/>
      <c r="E23" s="4"/>
      <c r="F23" s="4"/>
      <c r="G23" s="4"/>
    </row>
    <row r="24" spans="1:7">
      <c r="A24" s="4"/>
      <c r="B24" s="4"/>
      <c r="C24" s="4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4"/>
      <c r="D26" s="4"/>
      <c r="E26" s="4"/>
      <c r="F26" s="4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 (2)</vt:lpstr>
      <vt:lpstr>下拉列表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achebar</cp:lastModifiedBy>
  <dcterms:created xsi:type="dcterms:W3CDTF">2006-09-16T00:00:00Z</dcterms:created>
  <dcterms:modified xsi:type="dcterms:W3CDTF">2025-12-21T11:36:16Z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24270AEA663945998F2978131810B8EF_13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